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backupFile="1"/>
  <mc:AlternateContent xmlns:mc="http://schemas.openxmlformats.org/markup-compatibility/2006">
    <mc:Choice Requires="x15">
      <x15ac:absPath xmlns:x15ac="http://schemas.microsoft.com/office/spreadsheetml/2010/11/ac" url="R:\DISTRIBUTION\BDC_BA13_Marseille\"/>
    </mc:Choice>
  </mc:AlternateContent>
  <xr:revisionPtr revIDLastSave="0" documentId="13_ncr:1_{D97AA4DC-0B14-4EBE-9159-D5347BE21C9E}" xr6:coauthVersionLast="47" xr6:coauthVersionMax="47" xr10:uidLastSave="{00000000-0000-0000-0000-000000000000}"/>
  <workbookProtection workbookPassword="B37B" lockStructure="1"/>
  <bookViews>
    <workbookView xWindow="-120" yWindow="-120" windowWidth="19440" windowHeight="15000" tabRatio="506" xr2:uid="{00000000-000D-0000-FFFF-FFFF00000000}"/>
  </bookViews>
  <sheets>
    <sheet name="produits CE+ETAT" sheetId="1" r:id="rId1"/>
  </sheets>
  <definedNames>
    <definedName name="_xlnm._FilterDatabase" localSheetId="0" hidden="1">'produits CE+ETAT'!$A$62:$I$75</definedName>
    <definedName name="_FilterDatabase_0" localSheetId="0">'produits CE+ETAT'!$A$99:$AI$282</definedName>
    <definedName name="_FilterDatabase_0_0" localSheetId="0">'produits CE+ETAT'!$A$99:$AI$282</definedName>
    <definedName name="Print_Area_0" localSheetId="0">'produits CE+ETAT'!$A$1:$I$100</definedName>
    <definedName name="Print_Area_0_0" localSheetId="0">'produits CE+ETAT'!$A$1:$I$100</definedName>
    <definedName name="_xlnm.Print_Area" localSheetId="0">'produits CE+ETAT'!$A$1:$I$98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83" i="1" l="1"/>
  <c r="I84" i="1"/>
  <c r="I68" i="1"/>
  <c r="I69" i="1"/>
  <c r="I67" i="1"/>
  <c r="I71" i="1"/>
  <c r="I63" i="1"/>
  <c r="I56" i="1"/>
  <c r="I45" i="1"/>
  <c r="I51" i="1" s="1"/>
  <c r="I79" i="1"/>
  <c r="I90" i="1"/>
  <c r="I55" i="1"/>
  <c r="I58" i="1"/>
  <c r="C108" i="1"/>
  <c r="I48" i="1"/>
  <c r="I70" i="1"/>
  <c r="I64" i="1"/>
  <c r="I46" i="1"/>
  <c r="I47" i="1"/>
  <c r="I49" i="1"/>
  <c r="I50" i="1"/>
  <c r="I80" i="1" l="1"/>
  <c r="I66" i="1"/>
  <c r="I74" i="1" l="1"/>
  <c r="I73" i="1"/>
  <c r="I72" i="1"/>
  <c r="I75" i="1"/>
  <c r="I65" i="1"/>
  <c r="I92" i="1"/>
  <c r="I91" i="1"/>
  <c r="I89" i="1"/>
  <c r="I94" i="1"/>
  <c r="D33" i="1"/>
  <c r="I76" i="1" l="1"/>
  <c r="I57" i="1"/>
  <c r="I85" i="1" l="1"/>
  <c r="I54" i="1"/>
  <c r="I59" i="1" l="1"/>
  <c r="I60" i="1" s="1"/>
  <c r="I93" i="1"/>
  <c r="I95" i="1" l="1"/>
  <c r="I96" i="1" s="1"/>
  <c r="H5" i="1" l="1"/>
  <c r="G31" i="1" l="1"/>
  <c r="D32" i="1"/>
  <c r="G32" i="1" l="1"/>
  <c r="D26" i="1" l="1"/>
  <c r="D28" i="1" s="1"/>
  <c r="D29" i="1"/>
  <c r="D30" i="1"/>
  <c r="F64" i="1" l="1"/>
  <c r="F66" i="1"/>
  <c r="F68" i="1"/>
  <c r="F70" i="1"/>
  <c r="F72" i="1"/>
  <c r="F74" i="1"/>
  <c r="F63" i="1"/>
  <c r="F65" i="1"/>
  <c r="F67" i="1"/>
  <c r="F69" i="1"/>
  <c r="F71" i="1"/>
  <c r="F73" i="1"/>
  <c r="F75" i="1"/>
  <c r="F56" i="1"/>
  <c r="F55" i="1"/>
  <c r="F45" i="1"/>
  <c r="F58" i="1"/>
  <c r="F90" i="1"/>
  <c r="F79" i="1"/>
  <c r="F48" i="1"/>
  <c r="F49" i="1"/>
  <c r="F50" i="1"/>
  <c r="F46" i="1"/>
  <c r="F47" i="1"/>
  <c r="F84" i="1"/>
  <c r="F57" i="1"/>
  <c r="F94" i="1"/>
  <c r="F92" i="1"/>
  <c r="F83" i="1"/>
  <c r="F59" i="1"/>
  <c r="F54" i="1"/>
  <c r="F93" i="1"/>
  <c r="F91" i="1"/>
  <c r="F89" i="1"/>
</calcChain>
</file>

<file path=xl/sharedStrings.xml><?xml version="1.0" encoding="utf-8"?>
<sst xmlns="http://schemas.openxmlformats.org/spreadsheetml/2006/main" count="879" uniqueCount="504">
  <si>
    <t xml:space="preserve">13011 MARSEILLE </t>
  </si>
  <si>
    <t>TEL : 04.91.45.40.00</t>
  </si>
  <si>
    <t>E-mail:</t>
  </si>
  <si>
    <t>Attention : Aucune commande ne sera prise par téléphone.</t>
  </si>
  <si>
    <t>NOM ASSOCIATION</t>
  </si>
  <si>
    <t xml:space="preserve">Saisissez votre N° VIF -&gt; </t>
  </si>
  <si>
    <t>Nombre d'UD de L'Asso.</t>
  </si>
  <si>
    <t>Nombre de passage dans le mois</t>
  </si>
  <si>
    <t>Jours de passage</t>
  </si>
  <si>
    <r>
      <t xml:space="preserve">IMPORTANT:
</t>
    </r>
    <r>
      <rPr>
        <b/>
        <u/>
        <sz val="14"/>
        <color indexed="39"/>
        <rFont val="Calibri"/>
        <family val="2"/>
      </rPr>
      <t xml:space="preserve">Pour le transport des marchandises, l'association s'engage:
- à respecter la législation, en termes de poids total autorisé, état du véhicule 
- à utiliser des sacs isothermes et plaques réfrigérantes, indispensables au transport des produits frais entre la BA et le local de l’association. </t>
    </r>
  </si>
  <si>
    <t>ARTICLE</t>
  </si>
  <si>
    <t>DESIGNATION</t>
  </si>
  <si>
    <t>N° de Lot</t>
  </si>
  <si>
    <t>Nb max de colis pour 100 UD</t>
  </si>
  <si>
    <t>Quantité souhaitée (en colis)</t>
  </si>
  <si>
    <t>Total en Kg</t>
  </si>
  <si>
    <t>CONDT</t>
  </si>
  <si>
    <t>Surgelés selon arrivage, traité sur place, sacs isothermes obligatoires</t>
  </si>
  <si>
    <t>N° VIF</t>
  </si>
  <si>
    <t>NOM</t>
  </si>
  <si>
    <t>Nouveau Nb de personnes (UD)</t>
  </si>
  <si>
    <t>Catégorie</t>
  </si>
  <si>
    <t>Texte</t>
  </si>
  <si>
    <t>Test ES</t>
  </si>
  <si>
    <t>1er Lundi</t>
  </si>
  <si>
    <t>Test AP</t>
  </si>
  <si>
    <t>Test ni AP ni ES</t>
  </si>
  <si>
    <t>Association homologuée Aide Publique</t>
  </si>
  <si>
    <t>3ème Jeudi</t>
  </si>
  <si>
    <t>FONDATION ST JEAN DE DIEU</t>
  </si>
  <si>
    <t>SECOURS CATHOLIQUE GREASQUE</t>
  </si>
  <si>
    <t>3ème Mardi</t>
  </si>
  <si>
    <t>ACLAP</t>
  </si>
  <si>
    <t>SOLIDARITES AU CŒUR DE MARSEILLE</t>
  </si>
  <si>
    <t>ENFANTS D'AUJOURD'HUI MONDE DE DEMAIN</t>
  </si>
  <si>
    <t>2ème Mercredi, 4ème Mercredi</t>
  </si>
  <si>
    <t>FEMMES SOLIDARITES</t>
  </si>
  <si>
    <t>ASSOCIATION SOLIDARITE FAMILIALE MARSEILLAISE</t>
  </si>
  <si>
    <t>4ème Jeudi</t>
  </si>
  <si>
    <t>AU CŒUR DES FAMILLES</t>
  </si>
  <si>
    <t>Epicerie Sociale</t>
  </si>
  <si>
    <t>CANCER ESPOIR</t>
  </si>
  <si>
    <t>CASCADE</t>
  </si>
  <si>
    <t>CENTRE ACCUEIL JANE PANNIER</t>
  </si>
  <si>
    <t>ACSC GERMAIN NOUVEAU - HDJ (Ancien Collectif Germain Nouveau)</t>
  </si>
  <si>
    <t>CFS - DISTRIBUTION COLIS URGENCE</t>
  </si>
  <si>
    <t>2ème Jeudi</t>
  </si>
  <si>
    <t>DEBROUILL'ART</t>
  </si>
  <si>
    <t>1er Vendredi</t>
  </si>
  <si>
    <t>EDUCATION POPULAIRE ST MARC</t>
  </si>
  <si>
    <t>3ème Lundi</t>
  </si>
  <si>
    <t>ENFANTS SOL EN SI</t>
  </si>
  <si>
    <t>ESAIE 35</t>
  </si>
  <si>
    <t>1er Mercredi</t>
  </si>
  <si>
    <t>ESPACE SOLIDARITE ROGNAC</t>
  </si>
  <si>
    <t>2ème Mardi</t>
  </si>
  <si>
    <t>FAMILLES RURALES LAMBESC</t>
  </si>
  <si>
    <t>CFS - COLLECTIF FRATERNITE SALONAISE</t>
  </si>
  <si>
    <t>LE MARABOUT HAS</t>
  </si>
  <si>
    <t>HOSPITALITE POUR LES FEMMES</t>
  </si>
  <si>
    <t>ISTRES SOLIDARITE</t>
  </si>
  <si>
    <t>2ème Mardi, 4ème Mardi</t>
  </si>
  <si>
    <t>FRATERNITE BELLE DE MAI</t>
  </si>
  <si>
    <t>CARAVELLE (LA)</t>
  </si>
  <si>
    <t>1er &amp; 3ème Lundi</t>
  </si>
  <si>
    <t>HAMEAU (LE) - FONDATION DE L'ARMEE DU SALUT</t>
  </si>
  <si>
    <t>1er Mercredi Mat.</t>
  </si>
  <si>
    <t>3ème Mercredi</t>
  </si>
  <si>
    <t>1er Mardi</t>
  </si>
  <si>
    <t>1er Jeudi</t>
  </si>
  <si>
    <t>MAINS UNIES (LES)</t>
  </si>
  <si>
    <t>4ème Lundi mat.</t>
  </si>
  <si>
    <t>MARIANNES DE ST JOSEPH (LES)</t>
  </si>
  <si>
    <t>SARA LOGISOL SENAC</t>
  </si>
  <si>
    <t>MOUVEMENT FEMMES FAMILLES</t>
  </si>
  <si>
    <t>ŒUVRE ST VINCENT DE PAUL - MISSION DE France</t>
  </si>
  <si>
    <t>ŒUVRE DES PRISONS (L')</t>
  </si>
  <si>
    <t>PANIERS DU CHABAT (LES)</t>
  </si>
  <si>
    <t>ADRIM</t>
  </si>
  <si>
    <t>SARA - HUDA</t>
  </si>
  <si>
    <t>SAMU SOCIAL</t>
  </si>
  <si>
    <t>Chaque mardi et jeudi</t>
  </si>
  <si>
    <t>STATION LUMIERE</t>
  </si>
  <si>
    <t>URGENCES ET SOLIDARITES</t>
  </si>
  <si>
    <t>FIL DE SOIE (LE)</t>
  </si>
  <si>
    <t>CFS - EPICERIE SOCIALE SALON</t>
  </si>
  <si>
    <t>EPICERIE SOCIALE DES TOURS</t>
  </si>
  <si>
    <t>ETAPE (L')</t>
  </si>
  <si>
    <t>ALMEES DU SUD (LES)</t>
  </si>
  <si>
    <t>1er Vendredi, 4ème Vendredi</t>
  </si>
  <si>
    <t>CENTRE SOCIO CULTUREL ENDOUME (Epicerie Solidaire)</t>
  </si>
  <si>
    <t>MAAVAR MARSEILLE (restaurant)</t>
  </si>
  <si>
    <t>ESQUINETO (L')</t>
  </si>
  <si>
    <t>SARA LE MERLAN</t>
  </si>
  <si>
    <t>PALABRAS ANDALOUSA</t>
  </si>
  <si>
    <t>DYHIA (ASSOC. Socio culturelle)</t>
  </si>
  <si>
    <t>SOLEIL DU SUD POUR TOUS</t>
  </si>
  <si>
    <t>1er Vendredi, 3ème Vendredi</t>
  </si>
  <si>
    <t>LINA AIDE ET ASSOCIATION SOLIDAIRE</t>
  </si>
  <si>
    <t>MARSEILLAISES EN MARCHE (LES)</t>
  </si>
  <si>
    <t>1er Lundi, 3ème Lundi</t>
  </si>
  <si>
    <t>AEC LES ESCOURTINES</t>
  </si>
  <si>
    <t>AUX PLAISIRS DES FAMILLES</t>
  </si>
  <si>
    <t>1er &amp; 3ème Lundi mat.</t>
  </si>
  <si>
    <t>ASSOCIATION READAPTATION SOCIALE (ARS)</t>
  </si>
  <si>
    <t>FLEUR</t>
  </si>
  <si>
    <t>2ème Lundi</t>
  </si>
  <si>
    <t>CŒUR SUR LA MAIN (LE)</t>
  </si>
  <si>
    <t>ASSOCIATION HUMANITAIRE YASMINE</t>
  </si>
  <si>
    <t>PANIERS SOLIDAIRES NA-Chato (LES)</t>
  </si>
  <si>
    <t>ESPERANCE SOLIDARITE</t>
  </si>
  <si>
    <t>AIDE AUX FAMILLES COROT</t>
  </si>
  <si>
    <t>ARC EN CIEL DES LIERRES</t>
  </si>
  <si>
    <t>1er &amp; 3ème Jeudi mat.</t>
  </si>
  <si>
    <t>SCHILO ASSOCIATION (LE)</t>
  </si>
  <si>
    <t>AMICALE DU NID</t>
  </si>
  <si>
    <t>SARA - SHAS</t>
  </si>
  <si>
    <t>AFIDAP</t>
  </si>
  <si>
    <t>CFS - EPICERIE SOCIALE MIRAMAS</t>
  </si>
  <si>
    <t>BRISANT DES CHAINES</t>
  </si>
  <si>
    <t>REBONDIR 13</t>
  </si>
  <si>
    <t>AVENIR (L') DE NOS ENFANTS</t>
  </si>
  <si>
    <t>SARA FONSCOLOMBE</t>
  </si>
  <si>
    <t>1er, 2ème et 3ème vendredi</t>
  </si>
  <si>
    <t>FEMMES DEU MONDE</t>
  </si>
  <si>
    <t>2ème Vendredi</t>
  </si>
  <si>
    <t>LA MARMOTTE DE MARSEILLE 13</t>
  </si>
  <si>
    <t>PANIERS SOLIDAIRES NA - BBT (LES)</t>
  </si>
  <si>
    <t>VENDREDI 13</t>
  </si>
  <si>
    <t>AIDES AUX JEUNES TRAVAILLEURS</t>
  </si>
  <si>
    <t>FEMMES SOLIDARITES BRICARDE</t>
  </si>
  <si>
    <t>ASSO FAMILIALE LAIQUE 13</t>
  </si>
  <si>
    <t>ACPM Pause toit ACPM</t>
  </si>
  <si>
    <t>FAMILLE HORIZON</t>
  </si>
  <si>
    <t>CENTRE ACCUEIL JANE PANNIER CHRS CLAIRE JOIE</t>
  </si>
  <si>
    <t>ADPL MARTIGUES EPICERIE SOCIALE</t>
  </si>
  <si>
    <t>2ème Mardi Mat.</t>
  </si>
  <si>
    <t>SARA ADJ CRIMEE</t>
  </si>
  <si>
    <t>RHVS COCO VELTEN SOS SOLIDARITÉ</t>
  </si>
  <si>
    <t>GROUPE SOS SOLIDARITE POINT MARSEILLE</t>
  </si>
  <si>
    <t>L’ESPOIR LA SELONNE Groupe SOS</t>
  </si>
  <si>
    <t>Comité d’aide personnes précaires et défavorisées</t>
  </si>
  <si>
    <t>2ème Mercredi</t>
  </si>
  <si>
    <t>COUP DE POUCE</t>
  </si>
  <si>
    <t>1er Mercredi mat.</t>
  </si>
  <si>
    <t>à définir</t>
  </si>
  <si>
    <t>LA CARAVELLE 2</t>
  </si>
  <si>
    <t>1er Mardi mat.</t>
  </si>
  <si>
    <t>SOLIRECUP</t>
  </si>
  <si>
    <t>1er &amp; 3ème mercredi</t>
  </si>
  <si>
    <t>FAMILLE EN ACTION</t>
  </si>
  <si>
    <t>PARTAGE INFINI DU CŒUR</t>
  </si>
  <si>
    <t>2ème Vendredi mat.</t>
  </si>
  <si>
    <t>TOUT LE MONDE</t>
  </si>
  <si>
    <t>CENTRE SOCIAL DE LA CAPELETTE</t>
  </si>
  <si>
    <t>APIS</t>
  </si>
  <si>
    <t>TEAM COCO</t>
  </si>
  <si>
    <t>CHU Familles Groupes SOS</t>
  </si>
  <si>
    <t>Service et Entraide Vie Nouvelle</t>
  </si>
  <si>
    <t>APE BUSSERINE</t>
  </si>
  <si>
    <t>YES WE CAMP</t>
  </si>
  <si>
    <t>LA CARAVELLE 3</t>
  </si>
  <si>
    <t>4ème Mardi</t>
  </si>
  <si>
    <t>CCAS LA CIOTAT</t>
  </si>
  <si>
    <t>1er Lundi, 2ème Lundi, 3ème Lundi, 4ème Lundi</t>
  </si>
  <si>
    <t>CCAS DE CEYRESTE</t>
  </si>
  <si>
    <t>CCAS ISTRES EPICERIE</t>
  </si>
  <si>
    <t>CCAS AUBAGNE</t>
  </si>
  <si>
    <t>CCAS D'AURIOL</t>
  </si>
  <si>
    <t>CCAS DE ST ANDIOL</t>
  </si>
  <si>
    <t>CENTRE SOCIAL DE CHÂTEAU ST LOUP ST THYS</t>
  </si>
  <si>
    <t>CROIX-ROUGE AIX EN PROVENCE</t>
  </si>
  <si>
    <t>CROIX-ROUGE ARLES</t>
  </si>
  <si>
    <t>3ème Vendredi</t>
  </si>
  <si>
    <t>CROIX-ROUGE AUBAGNE</t>
  </si>
  <si>
    <t>CROIX-ROUGE ETANG DE BERRE - ROGNAC</t>
  </si>
  <si>
    <t>CROIX-ROUGE LA CIOTAT</t>
  </si>
  <si>
    <t>CROIX-ROUGE MARTIGUES</t>
  </si>
  <si>
    <t>CROIX-ROUGE MARIGNANE</t>
  </si>
  <si>
    <t>CROIX-ROUGE ISTRES OUEST PROVENCE</t>
  </si>
  <si>
    <t>CROIX-ROUGE SAMU SOCIAL</t>
  </si>
  <si>
    <t>CROIX-ROUGE BERNABO</t>
  </si>
  <si>
    <t>CROIX-ROUGE SENAS</t>
  </si>
  <si>
    <t>ACCUEIL DE JOUR BETHANIE</t>
  </si>
  <si>
    <t>SECOURS CATHOLIQUE LA CIOTAT</t>
  </si>
  <si>
    <t>SECOURS CATHOLIQUE LA ROSE</t>
  </si>
  <si>
    <t>SECOURS CATHOLIQUE LES CAILLOLS</t>
  </si>
  <si>
    <t>SECOURS CATHOLIQUE SAINTE MARGUERITE</t>
  </si>
  <si>
    <t>SECOURS CATHOLIQUE ACCUEIL MOBILE</t>
  </si>
  <si>
    <t>SECOURS CATHOLIQUE AURIOL</t>
  </si>
  <si>
    <t>SECOURS CATHOLIQUE SACRE CŒUR SAINT-JOSEPH</t>
  </si>
  <si>
    <t>SSVP SAINT BARNABE</t>
  </si>
  <si>
    <t>SSVP MAZARGUES SAINT ROCH</t>
  </si>
  <si>
    <t>SSVP SAINT JEAN BOSCO</t>
  </si>
  <si>
    <t>SSVP SAINT GINIEZ</t>
  </si>
  <si>
    <t>SSVP SAINT JOSEPH - SAINT PHILIPPE</t>
  </si>
  <si>
    <t>SSVP SAINTE ANNE</t>
  </si>
  <si>
    <t>SSVP SAINT FRANCOIS D'ASSISE MARIGNANE</t>
  </si>
  <si>
    <t>SSVP SAINTE RITA</t>
  </si>
  <si>
    <t>SSVP AIX EN PROVENCE</t>
  </si>
  <si>
    <t>ASEPA</t>
  </si>
  <si>
    <t>AME</t>
  </si>
  <si>
    <t>ACTIONS SOLIDAIRES - MSP - PORT DE BOUC</t>
  </si>
  <si>
    <t>FONDATION ABBE PIERRE - BOUTIQUE DE LA SOLIDARITE</t>
  </si>
  <si>
    <t>EMMAUS POINTE ROUGE</t>
  </si>
  <si>
    <t>EQUIPES ST VINCENT MARSEILLE VILLE AUSTERLITZ</t>
  </si>
  <si>
    <t>EQUIPES ST VINCENT LA VALBARELLE</t>
  </si>
  <si>
    <t>EQUIPES ST VINCENT ND DES NEIGES</t>
  </si>
  <si>
    <t>EQUIPES ST VINCENT SACRE CŒUR</t>
  </si>
  <si>
    <t>EQUIPES ST VINCENT PONT DE VIVAUX</t>
  </si>
  <si>
    <t>ARMEE DU SALUT PYAT</t>
  </si>
  <si>
    <t>LE MASCARET HAS</t>
  </si>
  <si>
    <t>PETITS FRERES DES PAUVRES (LES)</t>
  </si>
  <si>
    <t>ORDRE DE MALTE</t>
  </si>
  <si>
    <t>1er Vendredi &amp; 3ème Vendredi</t>
  </si>
  <si>
    <t>1er &amp; 3ème Mercredi</t>
  </si>
  <si>
    <t>CCAS EGUILLES</t>
  </si>
  <si>
    <t>ASUD Marseille Mars Say Yeah</t>
  </si>
  <si>
    <t>IND-RESEAU</t>
  </si>
  <si>
    <t>SUD ACTIONS SOLIDARITE</t>
  </si>
  <si>
    <t>ASCS FORBIN</t>
  </si>
  <si>
    <t>3ème Jeudi Mat.</t>
  </si>
  <si>
    <t>PRENDS TOI EN MAIN</t>
  </si>
  <si>
    <t>SSVP MARSEILLE HIERARCHIE</t>
  </si>
  <si>
    <t>3ème &amp; 4ème Mardi mat.</t>
  </si>
  <si>
    <t>EQUIPES ST VINCENT MARTIGUES</t>
  </si>
  <si>
    <t>TREIZE'UNIS</t>
  </si>
  <si>
    <t>LEVEQUE FAMILY PROJECT</t>
  </si>
  <si>
    <t>NAIM L'ABRI FRATERNEL</t>
  </si>
  <si>
    <t>1er Vendredi mat.</t>
  </si>
  <si>
    <t>CCAS ALLAUCH</t>
  </si>
  <si>
    <t>UNE AUTRE IMAGE</t>
  </si>
  <si>
    <t>1ème &amp; 3ème Mercredi mat.</t>
  </si>
  <si>
    <t>MARHABAN</t>
  </si>
  <si>
    <t>2ème &amp; 4ème Lundi mat.</t>
  </si>
  <si>
    <t>LES HORTENSIAS</t>
  </si>
  <si>
    <t>MARSEILLE SOLIDAIRE</t>
  </si>
  <si>
    <t>1er Mercerdi</t>
  </si>
  <si>
    <t>AMISC</t>
  </si>
  <si>
    <t>2 eme vendredi matin</t>
  </si>
  <si>
    <t>ba130.commandes@banquealimentaire.org</t>
  </si>
  <si>
    <t>AJC SPORT ET CULTURE</t>
  </si>
  <si>
    <t>SABIL</t>
  </si>
  <si>
    <t>1er mercredi</t>
  </si>
  <si>
    <t>1er mardi</t>
  </si>
  <si>
    <t>WAKE UP CAFE</t>
  </si>
  <si>
    <t>3ème Mercredi mat.</t>
  </si>
  <si>
    <t>Association Mères Enfants</t>
  </si>
  <si>
    <t>Associations Cop1-Solidarités étudiantes</t>
  </si>
  <si>
    <t>Mon Refuge PSM 15</t>
  </si>
  <si>
    <t>2ème &amp; 4ème mardis matins</t>
  </si>
  <si>
    <t>Conscience</t>
  </si>
  <si>
    <t>Œuvre des prisons maison relai</t>
  </si>
  <si>
    <t>2ème mercredi matin</t>
  </si>
  <si>
    <t>Œuvre des prisons caravanserail</t>
  </si>
  <si>
    <t>3ème mercredi matin</t>
  </si>
  <si>
    <t>Il fait bon vivre dans ma cité</t>
  </si>
  <si>
    <t>Femmes du plan d'Aou en action</t>
  </si>
  <si>
    <t>1410001</t>
  </si>
  <si>
    <t>2810011</t>
  </si>
  <si>
    <t>4510001</t>
  </si>
  <si>
    <t>Malezi Ya Lewo</t>
  </si>
  <si>
    <t>2ème lundi matin</t>
  </si>
  <si>
    <t>Poids Total Produits Collecte et Industriels</t>
  </si>
  <si>
    <t>AOUF</t>
  </si>
  <si>
    <t>La part du peuple société citoyenne</t>
  </si>
  <si>
    <t>DATE D' ENLEVEMENT  JJ/MM/AA--&gt;</t>
  </si>
  <si>
    <t>Sec : 1er &amp; 3ème Mercredi matin</t>
  </si>
  <si>
    <t>Nombre de passages sec</t>
  </si>
  <si>
    <t>Sec : 3ème mercredi matin sec</t>
  </si>
  <si>
    <t>SEC : 1er Mardi, 3ème Mardi / SURGELES : 1er mardi et 3e mardi</t>
  </si>
  <si>
    <t>SEC : 2e mardi , 4eme mardi / Frais : 1er,2e, 3e, 4e Mercredi / Surgelés: 2e Jeudi et 4e jeudi matin</t>
  </si>
  <si>
    <t>SEC : 3ème mardi / frais : 3ème mardi / Surgelés ; 3ème mardi</t>
  </si>
  <si>
    <t>Sec : 1er mardi / Frais : 1er mardi / Surgelés : 1 er mardi</t>
  </si>
  <si>
    <t>sec : 1er Jeudi / frais : 1er Jeudi / surgelés : 1er Jeudi</t>
  </si>
  <si>
    <t>Sec : 2ème Mercredi / frais : 2ème Mercredi / surgelés: 2ème Mercredi</t>
  </si>
  <si>
    <t>SEC : 4ème mardi</t>
  </si>
  <si>
    <t>Sec : 1er lundi matin / Frais : 1er lundi matin / Surgelés : 1er lundi matin</t>
  </si>
  <si>
    <t>Sec : 2ème &amp; 4ème vendredi Mat / Frais : 2ème &amp; 4ème vendredi Mat / Surgelés : 2ème &amp; 4ème vendredi Mat</t>
  </si>
  <si>
    <t>Sec : 1er Lundi/ Frais : 1er Lundi / Surgelés: 1er Lundi</t>
  </si>
  <si>
    <t>Sec : 1er Jeudi, 3ème Jeudi / frais : 1er Jeudi, 3ème Jeudi / Surgelés: 1er Jeudi, 3ème Jeudi</t>
  </si>
  <si>
    <t>Sec : 2ème Jeudi</t>
  </si>
  <si>
    <t>SEC : 3ème vendredi / Frais : 3ème vendredi / surgelés: 3e vendredi</t>
  </si>
  <si>
    <t>La Caravelle Canada</t>
  </si>
  <si>
    <t xml:space="preserve">Enlevement à partir du </t>
  </si>
  <si>
    <t xml:space="preserve">Enlevement jusqu'au </t>
  </si>
  <si>
    <t xml:space="preserve">MAJ document </t>
  </si>
  <si>
    <t>Maavar Colis</t>
  </si>
  <si>
    <t>Action Solidarité Marseille</t>
  </si>
  <si>
    <t>Appros Mars FSE+</t>
  </si>
  <si>
    <t>Appros Mars ES</t>
  </si>
  <si>
    <t>Appros BDR FSE+</t>
  </si>
  <si>
    <t>Appros BDR ES</t>
  </si>
  <si>
    <t>(PSA) - LE SLEEP IN Prevention et soins des addictions</t>
  </si>
  <si>
    <t>1er &amp; 2ème Lundi</t>
  </si>
  <si>
    <t>SEC : 2ème Mardi / frais: 2ème Mardi / surgelées : 2ème Mardi</t>
  </si>
  <si>
    <t>SEC : 4e vendredi / surgeles 4e vendredi</t>
  </si>
  <si>
    <t>1er vendredi</t>
  </si>
  <si>
    <t>Centre Social Château de Saint Loup/Saint Lys</t>
  </si>
  <si>
    <t>SEC : 1er lundi et 3e lundi / Frais : 1er lundi et 3e lundi / surgelés : 1er lundi et 3e lundi</t>
  </si>
  <si>
    <t>Centre Social Frais Vallon</t>
  </si>
  <si>
    <t>SEC : 3e jeudi / frais: 3e jeudi /surgelés : 3e jeudi</t>
  </si>
  <si>
    <t>SEC : 1er mardi et 3e mardi / frais : 1er mardi et 3e mardi / surgelés : 1er mardi et 3e mardi</t>
  </si>
  <si>
    <t>SEC : 2ème lundi et 4ème lundi</t>
  </si>
  <si>
    <t>Sec : 2ème et 4ème Lundis matin / Frais : 2ème et 4ème lundis / Surg. : 2ème lundi</t>
  </si>
  <si>
    <t>ACCUEIL LA ROQUE(L')</t>
  </si>
  <si>
    <t>PANIERS SOLIDAIRES PO(LES)</t>
  </si>
  <si>
    <t>MAISON D'ACCUEIL ARLES</t>
  </si>
  <si>
    <t>PELERINS EVANGELIQUES DE MIRAMAS (LES)</t>
  </si>
  <si>
    <t>UNE MAIN TENDUE</t>
  </si>
  <si>
    <t>CCAS DE ST CANNAT - LE PETIT PANIER</t>
  </si>
  <si>
    <r>
      <t xml:space="preserve">Livraison le 2ème vendredi </t>
    </r>
    <r>
      <rPr>
        <b/>
        <sz val="11"/>
        <color rgb="FFFF0000"/>
        <rFont val="Calibri"/>
        <family val="2"/>
      </rPr>
      <t>(expérimentation)</t>
    </r>
  </si>
  <si>
    <t>1er  et 3ème Mercredi</t>
  </si>
  <si>
    <t>CROIX-ROUGE DELEGAtION ALPILLES CHATEAURENARD</t>
  </si>
  <si>
    <t xml:space="preserve"> </t>
  </si>
  <si>
    <t>Date de commande</t>
  </si>
  <si>
    <t>Pour les associations de Saint-Andiol :</t>
  </si>
  <si>
    <t>MASTER PARK    116 BD DE LA POMME</t>
  </si>
  <si>
    <t>ZI DE LA CRAU    CHEMIN DE LA MICHELLE    EMPL.8</t>
  </si>
  <si>
    <t>13670 SAINT-ANDIOL</t>
  </si>
  <si>
    <t>TEL : 07.61.94.21.74</t>
  </si>
  <si>
    <t>Si vous avez un problème pour remplir le fichier du bon de commande.</t>
  </si>
  <si>
    <t xml:space="preserve">Pour savoir si votre bon de commande a été pris en compte ou que votre commande soit prête </t>
  </si>
  <si>
    <t xml:space="preserve">Accueil : </t>
  </si>
  <si>
    <t>04.91.45.60.26 / 04.91.45.60.16</t>
  </si>
  <si>
    <t>07.61.94.21.74</t>
  </si>
  <si>
    <t>Envoyer votre bon de commande au minimum :</t>
  </si>
  <si>
    <r>
      <t xml:space="preserve">Nb max de colis </t>
    </r>
    <r>
      <rPr>
        <b/>
        <i/>
        <u/>
        <sz val="14"/>
        <color indexed="8"/>
        <rFont val="Calibri"/>
        <family val="2"/>
      </rPr>
      <t>pour votre association</t>
    </r>
  </si>
  <si>
    <t>Nota : Certains produits peuvent avoir une date DDM dépassée.</t>
  </si>
  <si>
    <r>
      <rPr>
        <b/>
        <sz val="14"/>
        <color rgb="FFFF0000"/>
        <rFont val="Calibri"/>
        <family val="2"/>
      </rPr>
      <t>D</t>
    </r>
    <r>
      <rPr>
        <sz val="14"/>
        <color indexed="8"/>
        <rFont val="Calibri"/>
        <family val="2"/>
      </rPr>
      <t>ate de</t>
    </r>
    <r>
      <rPr>
        <b/>
        <sz val="14"/>
        <color indexed="8"/>
        <rFont val="Calibri"/>
        <family val="2"/>
      </rPr>
      <t xml:space="preserve"> </t>
    </r>
    <r>
      <rPr>
        <b/>
        <sz val="14"/>
        <color rgb="FFFF0000"/>
        <rFont val="Calibri"/>
        <family val="2"/>
      </rPr>
      <t>D</t>
    </r>
    <r>
      <rPr>
        <sz val="14"/>
        <color indexed="8"/>
        <rFont val="Calibri"/>
        <family val="2"/>
      </rPr>
      <t xml:space="preserve">urabilité </t>
    </r>
    <r>
      <rPr>
        <b/>
        <sz val="14"/>
        <color rgb="FFFF0000"/>
        <rFont val="Calibri"/>
        <family val="2"/>
      </rPr>
      <t>M</t>
    </r>
    <r>
      <rPr>
        <sz val="14"/>
        <color indexed="8"/>
        <rFont val="Calibri"/>
        <family val="2"/>
      </rPr>
      <t>inimale (indiquée seulement si courte ou dépassée)</t>
    </r>
  </si>
  <si>
    <t>sec : 1er,2e ,3e, 4e Vendredi / frais : Tous les jours / Surgelés: 2e et 4e jeudi</t>
  </si>
  <si>
    <t>1er et 3ème mardi</t>
  </si>
  <si>
    <t>sec : 4e lundi / frais : 4e lundi / surgelés : 4e lundi</t>
  </si>
  <si>
    <t>Max en kg pour votre association</t>
  </si>
  <si>
    <r>
      <t xml:space="preserve">Produit réservé aux Epiceries sociales </t>
    </r>
    <r>
      <rPr>
        <b/>
        <u/>
        <sz val="18"/>
        <color indexed="8"/>
        <rFont val="Calibri"/>
        <family val="2"/>
      </rPr>
      <t>au KILO</t>
    </r>
  </si>
  <si>
    <r>
      <t xml:space="preserve">Produits pour toutes les associations </t>
    </r>
    <r>
      <rPr>
        <b/>
        <u/>
        <sz val="18"/>
        <color indexed="8"/>
        <rFont val="Calibri"/>
        <family val="2"/>
      </rPr>
      <t>au KILO</t>
    </r>
    <r>
      <rPr>
        <b/>
        <sz val="18"/>
        <color indexed="8"/>
        <rFont val="Calibri"/>
        <family val="2"/>
      </rPr>
      <t xml:space="preserve"> </t>
    </r>
  </si>
  <si>
    <r>
      <t xml:space="preserve">Produits réservés aux associations homologuées </t>
    </r>
    <r>
      <rPr>
        <b/>
        <u/>
        <sz val="18"/>
        <color indexed="8"/>
        <rFont val="Calibri"/>
        <family val="2"/>
      </rPr>
      <t>au COLIS</t>
    </r>
  </si>
  <si>
    <t>La Caravelle Urgence famille</t>
  </si>
  <si>
    <t>BETEL France</t>
  </si>
  <si>
    <t>CASIM</t>
  </si>
  <si>
    <t>SEC : 3ème Mardi</t>
  </si>
  <si>
    <t>ZEBEDEE Libre avec l'autre</t>
  </si>
  <si>
    <t>4ème jeudi</t>
  </si>
  <si>
    <t>Association Culturelle Educative Sportive</t>
  </si>
  <si>
    <t>3ème jeudi</t>
  </si>
  <si>
    <t>Esperance de Kleber</t>
  </si>
  <si>
    <t>2 ème Lundi</t>
  </si>
  <si>
    <t xml:space="preserve">Appros BDR </t>
  </si>
  <si>
    <t>Tout</t>
  </si>
  <si>
    <t>1er mercredi matin</t>
  </si>
  <si>
    <t>6010010</t>
  </si>
  <si>
    <t>1er Jeudi mat.</t>
  </si>
  <si>
    <t>Armée du salut cuisine mobile</t>
  </si>
  <si>
    <t xml:space="preserve">1er jeudi, 3ème jeudi </t>
  </si>
  <si>
    <t>2ème lundi</t>
  </si>
  <si>
    <t>ACADEL</t>
  </si>
  <si>
    <t>1110001</t>
  </si>
  <si>
    <t>CCAS ROGNES</t>
  </si>
  <si>
    <t>AGIR France</t>
  </si>
  <si>
    <t>2ème jeudi</t>
  </si>
  <si>
    <t>2510001</t>
  </si>
  <si>
    <t>Hygiène adultes</t>
  </si>
  <si>
    <t>divers</t>
  </si>
  <si>
    <t>Max en KG  pour 100UD</t>
  </si>
  <si>
    <t>1er mardi, 3ème mardi</t>
  </si>
  <si>
    <t xml:space="preserve"> 3ème Lundi</t>
  </si>
  <si>
    <t>3ième mardi</t>
  </si>
  <si>
    <t>1er et 4ème Mercredi</t>
  </si>
  <si>
    <t>4ème Mardi Mat.</t>
  </si>
  <si>
    <t>Sec : 1er mardi</t>
  </si>
  <si>
    <t xml:space="preserve"> 4ème vendredi</t>
  </si>
  <si>
    <t>sec : 1er mercredi matin / frais : 1er mercredi matin, 2 mercredi matin, 3e mercredi matin , 4e mercredi matin / surgelé : 1er mercredi, 3ème mercredi</t>
  </si>
  <si>
    <t>SEC :  3ème Mercredi</t>
  </si>
  <si>
    <t>3ème lundi</t>
  </si>
  <si>
    <t xml:space="preserve">SEC : 2ème Mercredi </t>
  </si>
  <si>
    <t xml:space="preserve"> 3 ème vendredi</t>
  </si>
  <si>
    <t xml:space="preserve"> 4ème Mercredi Mat.</t>
  </si>
  <si>
    <t>CALENDRIER DE PASSAGE POUR MARSEILLE 2024</t>
  </si>
  <si>
    <r>
      <t xml:space="preserve">Produit réservé aux Epiceries sociales </t>
    </r>
    <r>
      <rPr>
        <b/>
        <u/>
        <sz val="18"/>
        <color indexed="8"/>
        <rFont val="Calibri"/>
        <family val="2"/>
      </rPr>
      <t>au COLIS</t>
    </r>
  </si>
  <si>
    <t>Quantité souhaitée (en kilo)</t>
  </si>
  <si>
    <t>Total kg</t>
  </si>
  <si>
    <t>Nb max de colis pour votre association</t>
  </si>
  <si>
    <t>Poids net du colis</t>
  </si>
  <si>
    <t>0410239</t>
  </si>
  <si>
    <t>4910129</t>
  </si>
  <si>
    <t>1310001</t>
  </si>
  <si>
    <t>0410001</t>
  </si>
  <si>
    <t xml:space="preserve">poids total </t>
  </si>
  <si>
    <t>Pour toutes les associations ,  7 jours avant votre passage</t>
  </si>
  <si>
    <t>UNEF AGEM</t>
  </si>
  <si>
    <t>poids total de la commande</t>
  </si>
  <si>
    <t>L'échoppe solidaire</t>
  </si>
  <si>
    <t xml:space="preserve">3ème Lundi </t>
  </si>
  <si>
    <t>sec : 3ème vendredi</t>
  </si>
  <si>
    <t>sec : 2 éme &amp; 4ème vendredi</t>
  </si>
  <si>
    <t>Sec : 4ème mercredi</t>
  </si>
  <si>
    <t>Sec : 4ème Mardi</t>
  </si>
  <si>
    <t>Sec : 1er et 3ème mardi</t>
  </si>
  <si>
    <t>Sec, frais et surg : 2ème et 4ème mardis</t>
  </si>
  <si>
    <t>2ème et 4ème Lundis</t>
  </si>
  <si>
    <t>Sec : 2ème et 4ème jeudi</t>
  </si>
  <si>
    <t xml:space="preserve"> 3ème Jeudi</t>
  </si>
  <si>
    <t>Sec : 4ème jeudi</t>
  </si>
  <si>
    <t xml:space="preserve">2ème Vendredi </t>
  </si>
  <si>
    <t>2ème &amp; 4ème jeudi</t>
  </si>
  <si>
    <t>sec : 1er &amp; 3ème mercredi matin / frais : 3e jeudi matin / surgelé 3e jeudi matin</t>
  </si>
  <si>
    <t>1er, 2ème &amp; 4ème merc.</t>
  </si>
  <si>
    <t>2ème vendredi matin</t>
  </si>
  <si>
    <t>4ème mercredi</t>
  </si>
  <si>
    <t>SEC : 3ème Vendredi</t>
  </si>
  <si>
    <t>1er, 2ème &amp; 4ème Jeudi</t>
  </si>
  <si>
    <t>Sec: 1er et 3ème Lundi</t>
  </si>
  <si>
    <t>SEC : 3ème vendredi</t>
  </si>
  <si>
    <t>2éme  &amp; 4ème Lundi</t>
  </si>
  <si>
    <t>sec : 2ème , 3ème et 4ème Mardi</t>
  </si>
  <si>
    <t>Sec : 3ème lundi matin</t>
  </si>
  <si>
    <t>SEC le 4ème lundi, FRAIS ts les lundi</t>
  </si>
  <si>
    <t>Sec: 4ème mercredi</t>
  </si>
  <si>
    <t>Poids brut du colis</t>
  </si>
  <si>
    <t>Lait UHT 1/2 écrémé
1 col = 6 x 1 l</t>
  </si>
  <si>
    <t>Conserves de légumes 
Mix collecte &amp; LIDL</t>
  </si>
  <si>
    <t>Maquereaux sauce tomate
1 col = 24 x 0.2 kgn (conserves de poisson)</t>
  </si>
  <si>
    <t>Céréales Pétales de maïs
1 col = 12 x 0,375 kgn</t>
  </si>
  <si>
    <r>
      <t xml:space="preserve">Produits pour toutes les associations </t>
    </r>
    <r>
      <rPr>
        <b/>
        <u/>
        <sz val="18"/>
        <color indexed="8"/>
        <rFont val="Calibri"/>
        <family val="2"/>
      </rPr>
      <t>au COLIS</t>
    </r>
  </si>
  <si>
    <r>
      <t xml:space="preserve">Boissons
</t>
    </r>
    <r>
      <rPr>
        <sz val="11"/>
        <color indexed="8"/>
        <rFont val="Calibri"/>
        <family val="2"/>
      </rPr>
      <t>Mélange de jus, eaux pétillantes ou plates aromatisées ou natures, boissons gazeuzes …</t>
    </r>
  </si>
  <si>
    <t xml:space="preserve">Petits pots bébés &amp; Assiettes </t>
  </si>
  <si>
    <t>Pâtes (collecte)</t>
  </si>
  <si>
    <t>Condiments divers et/ou Sel</t>
  </si>
  <si>
    <t>0110041</t>
  </si>
  <si>
    <r>
      <t xml:space="preserve">Merci d’avance de </t>
    </r>
    <r>
      <rPr>
        <b/>
        <u/>
        <sz val="18"/>
        <color indexed="8"/>
        <rFont val="Calibri"/>
        <family val="2"/>
      </rPr>
      <t xml:space="preserve">bien vouloir respecter les rendez-vous </t>
    </r>
    <r>
      <rPr>
        <sz val="18"/>
        <color indexed="8"/>
        <rFont val="Calibri"/>
        <family val="2"/>
      </rPr>
      <t xml:space="preserve">
et de </t>
    </r>
    <r>
      <rPr>
        <b/>
        <u/>
        <sz val="18"/>
        <color indexed="8"/>
        <rFont val="Calibri"/>
        <family val="2"/>
      </rPr>
      <t>nous avertir si exceptionnellement vous souhaitez changer</t>
    </r>
    <r>
      <rPr>
        <sz val="18"/>
        <color indexed="8"/>
        <rFont val="Calibri"/>
        <family val="2"/>
      </rPr>
      <t xml:space="preserve"> votre jour de passage.</t>
    </r>
  </si>
  <si>
    <r>
      <t xml:space="preserve">Mix Viennoiseries &amp; Préparations pour gâteaux 
</t>
    </r>
    <r>
      <rPr>
        <sz val="11"/>
        <color rgb="FF000000"/>
        <rFont val="Calibri"/>
        <family val="2"/>
      </rPr>
      <t>NB : DDM courtes et ou dépassées sans risque pour la consommation.</t>
    </r>
  </si>
  <si>
    <t xml:space="preserve">sec : 2 ème &amp; 4ème jeudi </t>
  </si>
  <si>
    <t xml:space="preserve">Café moulu
1 col = 6 x 0.250 kgn </t>
  </si>
  <si>
    <t>Farine  10x 1,000 kg</t>
  </si>
  <si>
    <t>4510118</t>
  </si>
  <si>
    <t>1er Mercredi &amp; 3éme Mercredi</t>
  </si>
  <si>
    <t>1ere lundi</t>
  </si>
  <si>
    <t>6010133</t>
  </si>
  <si>
    <t>soupe de légumes</t>
  </si>
  <si>
    <t>1910033</t>
  </si>
  <si>
    <t>Mix Petit Dej
Mélange de cafés, thés, chocolats et sucres</t>
  </si>
  <si>
    <t>1110033</t>
  </si>
  <si>
    <t>2ème et 4ème Lundis après midi</t>
  </si>
  <si>
    <t>Nourriture pour tout le monde</t>
  </si>
  <si>
    <t xml:space="preserve">UNEF  AGEM AIX </t>
  </si>
  <si>
    <t>UNEF  AGEM LUMINY</t>
  </si>
  <si>
    <t>UNEF  AGEM St Charles</t>
  </si>
  <si>
    <t xml:space="preserve">2ème lundi matin </t>
  </si>
  <si>
    <t>4ème lundi après -midi</t>
  </si>
  <si>
    <t>ACCUEIL DE JOUR St JOSEPH</t>
  </si>
  <si>
    <t>FEMININ SACREE</t>
  </si>
  <si>
    <t>3ème jeudi Mat. Frais et sec</t>
  </si>
  <si>
    <t>3ème mercredi</t>
  </si>
  <si>
    <t>Serviettes protection féminines
1 col = ? X ? Serviette</t>
  </si>
  <si>
    <t>Thon entier naturel CNES23
1 col= 48 boites x 185g</t>
  </si>
  <si>
    <t>riz  CNES 23</t>
  </si>
  <si>
    <t>4210238</t>
  </si>
  <si>
    <r>
      <t xml:space="preserve">Produits réservés aux associations homologuées </t>
    </r>
    <r>
      <rPr>
        <b/>
        <u/>
        <sz val="18"/>
        <color indexed="8"/>
        <rFont val="Calibri"/>
        <family val="2"/>
      </rPr>
      <t>au KILO</t>
    </r>
  </si>
  <si>
    <t>Confitur.framboi JYCO304 FSE23
1 col = 12x0,560 kg</t>
  </si>
  <si>
    <t>Farine/Maizena</t>
  </si>
  <si>
    <t>sucre poudre CNES 23
1 col = 6x1kg</t>
  </si>
  <si>
    <t>Purée POMMES POIRES CNES 23
1 col = 12 x4x100g</t>
  </si>
  <si>
    <t>pulpe de tomate
1 col = 12 x0,500 kg</t>
  </si>
  <si>
    <t>sucre poudre
1 col = 6x1kg</t>
  </si>
  <si>
    <t>4510939</t>
  </si>
  <si>
    <t>Haricots verts FSE+23
1 col = 12 x 0.8 kgn</t>
  </si>
  <si>
    <t>Petits pois carottes FSE+23
1 col = 12 x 0.8 kgn</t>
  </si>
  <si>
    <t>4510639</t>
  </si>
  <si>
    <t xml:space="preserve">Champignons FSE+23
1 col = 12 x 0.4 kgn </t>
  </si>
  <si>
    <t>4511139</t>
  </si>
  <si>
    <t>pois chiches</t>
  </si>
  <si>
    <t>Pois Chiches 312 JYCO FSE23
1 col = 12x0,5 kg</t>
  </si>
  <si>
    <t>Mélange apéro/Graines</t>
  </si>
  <si>
    <t>0210021</t>
  </si>
  <si>
    <t>Pour toutes les associations  :</t>
  </si>
  <si>
    <r>
      <t xml:space="preserve">Seules les cellules "colorées" peuvent être modifiées. Le poids total de votre commande se calcule automatiquement.
</t>
    </r>
    <r>
      <rPr>
        <b/>
        <sz val="14"/>
        <color indexed="8"/>
        <rFont val="Calibri"/>
        <family val="2"/>
      </rPr>
      <t>Saisissez votre N° VIF dans la cellule (D26) et la date d'enlevement ( D30) selon le format JJ/MM/AA. Le nom, le Nb. de personnes et le Nb. de passage se rempliront automatiquement,</t>
    </r>
    <r>
      <rPr>
        <b/>
        <sz val="14"/>
        <color indexed="39"/>
        <rFont val="Calibri"/>
        <family val="2"/>
      </rPr>
      <t xml:space="preserve"> et vous saurez également si vous avez droit aux produits Aide Publique, Epicerie Sociale .</t>
    </r>
  </si>
  <si>
    <t>Enlévement chez PRIMEVER</t>
  </si>
  <si>
    <t xml:space="preserve">3ème jeudi mat ou 4ème jeudi mat </t>
  </si>
  <si>
    <t xml:space="preserve">4ème mardi </t>
  </si>
  <si>
    <t>FEDERATION AIX MARSEILLE INTERASSOLUMINY</t>
  </si>
  <si>
    <t>FEDERATION AIX MARSEILLE INTERASSO AIX</t>
  </si>
  <si>
    <t xml:space="preserve">4ème Mercredi Matin </t>
  </si>
  <si>
    <t>FEDERATION AIX MARSEILLE Saint Jerome</t>
  </si>
  <si>
    <t>2ème Mardi matin</t>
  </si>
  <si>
    <t>unité</t>
  </si>
  <si>
    <t>colis</t>
  </si>
  <si>
    <t>kg</t>
  </si>
  <si>
    <r>
      <t>Max en</t>
    </r>
    <r>
      <rPr>
        <b/>
        <sz val="14"/>
        <color indexed="8"/>
        <rFont val="Calibri"/>
        <family val="2"/>
      </rPr>
      <t xml:space="preserve"> KG</t>
    </r>
    <r>
      <rPr>
        <sz val="14"/>
        <color indexed="8"/>
        <rFont val="Calibri"/>
        <family val="2"/>
      </rPr>
      <t xml:space="preserve">  pour 100UD</t>
    </r>
  </si>
  <si>
    <t>Quantité souhaitée (en Kilo)</t>
  </si>
  <si>
    <t>2ème  vendredi Mat</t>
  </si>
  <si>
    <t>UN JOUR UN SOURIRE</t>
  </si>
  <si>
    <t>1er, 2ème, 3ème Jeudi</t>
  </si>
  <si>
    <t>1er &amp; 3ème jeudi.</t>
  </si>
  <si>
    <t>0910338</t>
  </si>
  <si>
    <t>0310139</t>
  </si>
  <si>
    <t>4510439</t>
  </si>
  <si>
    <t>bettraves rouges assaisonnées en dés
1 col = 12 x 0,500 kg</t>
  </si>
  <si>
    <t>1110439</t>
  </si>
  <si>
    <t>Pâtes 310 JYCO FSE23
1 col = 24x0,5 kg</t>
  </si>
  <si>
    <t>riz long étuvé
1 col = 20 x 0,5kg</t>
  </si>
  <si>
    <t>1110639</t>
  </si>
  <si>
    <t>1010639</t>
  </si>
  <si>
    <t>1er lundi</t>
  </si>
  <si>
    <t>chili con carne SubvLotsInf 2021
1 col = 8 X 0,3 kgn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</si>
</sst>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0&quot; Kg&quot;"/>
    <numFmt numFmtId="165" formatCode="[$-40C]d\ mmmm\ yyyy;@"/>
    <numFmt numFmtId="166" formatCode="dddd&quot;, &quot;dd\ mmmm\ yyyy"/>
    <numFmt numFmtId="167" formatCode="dd/mm/yy;@"/>
  </numFmts>
  <fonts count="51" x14ac:knownFonts="1">
    <font>
      <sz val="11"/>
      <color indexed="8"/>
      <name val="Calibri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24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39"/>
      <name val="Calibri"/>
      <family val="2"/>
    </font>
    <font>
      <sz val="12"/>
      <color indexed="8"/>
      <name val="Calibri"/>
      <family val="2"/>
    </font>
    <font>
      <u/>
      <sz val="11"/>
      <color indexed="39"/>
      <name val="Calibri"/>
      <family val="2"/>
    </font>
    <font>
      <b/>
      <sz val="12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39"/>
      <name val="Calibri"/>
      <family val="2"/>
    </font>
    <font>
      <b/>
      <u/>
      <sz val="14"/>
      <color indexed="11"/>
      <name val="Calibri"/>
      <family val="2"/>
    </font>
    <font>
      <sz val="14"/>
      <color indexed="39"/>
      <name val="Calibri"/>
      <family val="2"/>
    </font>
    <font>
      <b/>
      <i/>
      <sz val="14"/>
      <color indexed="8"/>
      <name val="Calibri"/>
      <family val="2"/>
    </font>
    <font>
      <b/>
      <u/>
      <sz val="14"/>
      <color indexed="8"/>
      <name val="Calibri"/>
      <family val="2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sz val="28"/>
      <color indexed="8"/>
      <name val="Calibri"/>
      <family val="2"/>
    </font>
    <font>
      <b/>
      <u/>
      <sz val="14"/>
      <color indexed="39"/>
      <name val="Calibri"/>
      <family val="2"/>
    </font>
    <font>
      <b/>
      <u/>
      <sz val="18"/>
      <color indexed="8"/>
      <name val="Calibri"/>
      <family val="2"/>
    </font>
    <font>
      <sz val="10"/>
      <name val="Arial"/>
      <family val="2"/>
      <charset val="1"/>
    </font>
    <font>
      <sz val="10"/>
      <name val="Arial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Arial"/>
      <family val="2"/>
    </font>
    <font>
      <sz val="18"/>
      <color rgb="FFFF0000"/>
      <name val="Calibri"/>
      <family val="2"/>
    </font>
    <font>
      <sz val="14"/>
      <color theme="1"/>
      <name val="Calibri"/>
      <family val="2"/>
    </font>
    <font>
      <b/>
      <sz val="12"/>
      <color rgb="FFFF0000"/>
      <name val="Calibri"/>
      <family val="2"/>
    </font>
    <font>
      <sz val="11"/>
      <color theme="0"/>
      <name val="Calibri"/>
      <family val="2"/>
    </font>
    <font>
      <b/>
      <sz val="12"/>
      <name val="Calibri"/>
      <family val="2"/>
    </font>
    <font>
      <sz val="14"/>
      <color theme="2" tint="-9.9978637043366805E-2"/>
      <name val="Calibri"/>
      <family val="2"/>
    </font>
    <font>
      <sz val="20"/>
      <color indexed="8"/>
      <name val="Calibri"/>
      <family val="2"/>
    </font>
    <font>
      <b/>
      <sz val="12"/>
      <color rgb="FF00B050"/>
      <name val="Calibri"/>
      <family val="2"/>
    </font>
    <font>
      <b/>
      <sz val="14"/>
      <color rgb="FF00B050"/>
      <name val="Calibri"/>
      <family val="2"/>
    </font>
    <font>
      <b/>
      <sz val="11"/>
      <color rgb="FFFF0000"/>
      <name val="Calibri"/>
      <family val="2"/>
    </font>
    <font>
      <u/>
      <sz val="14"/>
      <color indexed="39"/>
      <name val="Calibri"/>
      <family val="2"/>
    </font>
    <font>
      <sz val="16"/>
      <color theme="0"/>
      <name val="Calibri"/>
      <family val="2"/>
    </font>
    <font>
      <sz val="11"/>
      <name val="Calibri"/>
      <family val="2"/>
    </font>
    <font>
      <b/>
      <sz val="16"/>
      <color rgb="FFFF0000"/>
      <name val="Calibri"/>
      <family val="2"/>
    </font>
    <font>
      <b/>
      <u/>
      <sz val="16"/>
      <color rgb="FFFF0000"/>
      <name val="Calibri"/>
      <family val="2"/>
    </font>
    <font>
      <b/>
      <i/>
      <sz val="16"/>
      <color rgb="FFFF0000"/>
      <name val="Calibri"/>
      <family val="2"/>
    </font>
    <font>
      <b/>
      <u/>
      <sz val="20"/>
      <color indexed="8"/>
      <name val="Calibri"/>
      <family val="2"/>
    </font>
    <font>
      <b/>
      <i/>
      <u/>
      <sz val="14"/>
      <color indexed="8"/>
      <name val="Calibri"/>
      <family val="2"/>
    </font>
    <font>
      <b/>
      <sz val="14"/>
      <color rgb="FFFF0000"/>
      <name val="Calibri"/>
      <family val="2"/>
    </font>
    <font>
      <b/>
      <i/>
      <sz val="11"/>
      <color indexed="8"/>
      <name val="Calibri"/>
      <family val="2"/>
    </font>
    <font>
      <sz val="8"/>
      <name val="Calibri"/>
      <family val="2"/>
    </font>
    <font>
      <b/>
      <i/>
      <sz val="20"/>
      <color rgb="FFFF0000"/>
      <name val="Calibri"/>
      <family val="2"/>
    </font>
    <font>
      <sz val="11"/>
      <color rgb="FF000000"/>
      <name val="Calibri"/>
      <family val="2"/>
    </font>
    <font>
      <sz val="11"/>
      <color indexed="8"/>
      <name val="Calibri"/>
      <family val="2"/>
      <scheme val="minor"/>
    </font>
  </fonts>
  <fills count="26">
    <fill>
      <patternFill patternType="none"/>
    </fill>
    <fill>
      <patternFill patternType="gray125"/>
    </fill>
    <fill>
      <patternFill patternType="solid">
        <fgColor indexed="21"/>
        <bgColor indexed="40"/>
      </patternFill>
    </fill>
    <fill>
      <patternFill patternType="solid">
        <fgColor indexed="45"/>
        <bgColor indexed="14"/>
      </patternFill>
    </fill>
    <fill>
      <patternFill patternType="solid">
        <fgColor indexed="44"/>
        <bgColor indexed="45"/>
      </patternFill>
    </fill>
    <fill>
      <patternFill patternType="solid">
        <fgColor indexed="34"/>
        <bgColor indexed="34"/>
      </patternFill>
    </fill>
    <fill>
      <patternFill patternType="solid">
        <fgColor indexed="44"/>
        <bgColor indexed="47"/>
      </patternFill>
    </fill>
    <fill>
      <patternFill patternType="solid">
        <fgColor indexed="40"/>
        <bgColor indexed="14"/>
      </patternFill>
    </fill>
    <fill>
      <patternFill patternType="solid">
        <fgColor indexed="46"/>
        <bgColor indexed="47"/>
      </patternFill>
    </fill>
    <fill>
      <patternFill patternType="solid">
        <fgColor indexed="10"/>
        <bgColor indexed="16"/>
      </patternFill>
    </fill>
    <fill>
      <patternFill patternType="solid">
        <fgColor rgb="FFFFFF0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C27BA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40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39997558519241921"/>
        <bgColor indexed="40"/>
      </patternFill>
    </fill>
    <fill>
      <patternFill patternType="solid">
        <fgColor theme="0"/>
        <bgColor indexed="14"/>
      </patternFill>
    </fill>
    <fill>
      <patternFill patternType="solid">
        <fgColor theme="0"/>
        <bgColor indexed="43"/>
      </patternFill>
    </fill>
    <fill>
      <patternFill patternType="solid">
        <fgColor rgb="FFFFFF00"/>
        <bgColor indexed="47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92D050"/>
        <bgColor indexed="47"/>
      </patternFill>
    </fill>
  </fills>
  <borders count="6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CCCCCC"/>
      </right>
      <top style="medium">
        <color rgb="FF000000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000000"/>
      </bottom>
      <diagonal/>
    </border>
    <border>
      <left/>
      <right/>
      <top style="medium">
        <color rgb="FFCCCCCC"/>
      </top>
      <bottom style="medium">
        <color rgb="FFCCCCCC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thick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thick">
        <color rgb="FF000000"/>
      </bottom>
      <diagonal/>
    </border>
    <border>
      <left/>
      <right style="medium">
        <color rgb="FFCCCCCC"/>
      </right>
      <top style="medium">
        <color rgb="FFCCCCCC"/>
      </top>
      <bottom style="thick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CCCCCC"/>
      </bottom>
      <diagonal/>
    </border>
    <border>
      <left style="medium">
        <color rgb="FF000000"/>
      </left>
      <right/>
      <top style="medium">
        <color rgb="FFCCCCCC"/>
      </top>
      <bottom style="medium">
        <color rgb="FFCCCCCC"/>
      </bottom>
      <diagonal/>
    </border>
    <border>
      <left style="medium">
        <color rgb="FF000000"/>
      </left>
      <right/>
      <top style="medium">
        <color rgb="FFCCCCCC"/>
      </top>
      <bottom style="thick">
        <color rgb="FF000000"/>
      </bottom>
      <diagonal/>
    </border>
    <border>
      <left style="medium">
        <color rgb="FFCCCCCC"/>
      </left>
      <right style="medium">
        <color rgb="FF000000"/>
      </right>
      <top style="thick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CCCCCC"/>
      </left>
      <right style="medium">
        <color rgb="FF000000"/>
      </right>
      <top/>
      <bottom/>
      <diagonal/>
    </border>
    <border>
      <left style="medium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  <border>
      <left style="medium">
        <color rgb="FFCCCCCC"/>
      </left>
      <right/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/>
      <top style="medium">
        <color rgb="FFCCCCCC"/>
      </top>
      <bottom style="thick">
        <color rgb="FF000000"/>
      </bottom>
      <diagonal/>
    </border>
    <border>
      <left style="medium">
        <color rgb="FFCCCCCC"/>
      </left>
      <right/>
      <top/>
      <bottom style="medium">
        <color rgb="FFCCCCCC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theme="0" tint="-0.14999847407452621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9" fillId="0" borderId="0" applyBorder="0" applyProtection="0"/>
    <xf numFmtId="0" fontId="1" fillId="0" borderId="0"/>
    <xf numFmtId="0" fontId="1" fillId="0" borderId="0"/>
    <xf numFmtId="0" fontId="22" fillId="0" borderId="0"/>
    <xf numFmtId="0" fontId="23" fillId="9" borderId="0" applyNumberFormat="0" applyBorder="0" applyAlignment="0" applyProtection="0"/>
  </cellStyleXfs>
  <cellXfs count="285">
    <xf numFmtId="0" fontId="2" fillId="0" borderId="0" xfId="0" applyFont="1"/>
    <xf numFmtId="0" fontId="4" fillId="0" borderId="0" xfId="0" applyFont="1"/>
    <xf numFmtId="0" fontId="8" fillId="0" borderId="0" xfId="0" applyFont="1"/>
    <xf numFmtId="0" fontId="2" fillId="0" borderId="0" xfId="0" applyFont="1" applyAlignment="1">
      <alignment horizontal="left"/>
    </xf>
    <xf numFmtId="0" fontId="5" fillId="0" borderId="0" xfId="0" applyFont="1"/>
    <xf numFmtId="0" fontId="4" fillId="0" borderId="1" xfId="0" applyFont="1" applyBorder="1"/>
    <xf numFmtId="0" fontId="4" fillId="0" borderId="0" xfId="0" applyFont="1" applyAlignment="1">
      <alignment horizontal="center"/>
    </xf>
    <xf numFmtId="0" fontId="14" fillId="0" borderId="0" xfId="0" applyFont="1" applyAlignment="1">
      <alignment horizontal="left" vertical="top" wrapText="1"/>
    </xf>
    <xf numFmtId="0" fontId="15" fillId="3" borderId="8" xfId="0" applyFont="1" applyFill="1" applyBorder="1" applyAlignment="1">
      <alignment horizontal="center" vertical="center" wrapText="1"/>
    </xf>
    <xf numFmtId="0" fontId="15" fillId="3" borderId="9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0" borderId="7" xfId="0" applyFont="1" applyBorder="1" applyAlignment="1">
      <alignment horizontal="justify" wrapText="1"/>
    </xf>
    <xf numFmtId="0" fontId="3" fillId="0" borderId="7" xfId="0" applyFont="1" applyBorder="1" applyAlignment="1">
      <alignment horizontal="center" wrapText="1"/>
    </xf>
    <xf numFmtId="0" fontId="2" fillId="0" borderId="7" xfId="0" applyFont="1" applyBorder="1"/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/>
    </xf>
    <xf numFmtId="0" fontId="25" fillId="0" borderId="7" xfId="0" applyFont="1" applyBorder="1" applyAlignment="1">
      <alignment horizontal="center" vertical="center"/>
    </xf>
    <xf numFmtId="49" fontId="26" fillId="0" borderId="7" xfId="0" applyNumberFormat="1" applyFont="1" applyBorder="1" applyAlignment="1">
      <alignment horizontal="center" vertical="center"/>
    </xf>
    <xf numFmtId="1" fontId="25" fillId="2" borderId="7" xfId="0" applyNumberFormat="1" applyFont="1" applyFill="1" applyBorder="1" applyAlignment="1" applyProtection="1">
      <alignment horizontal="center" vertical="center"/>
      <protection locked="0"/>
    </xf>
    <xf numFmtId="0" fontId="24" fillId="0" borderId="0" xfId="0" applyFont="1"/>
    <xf numFmtId="0" fontId="2" fillId="0" borderId="0" xfId="0" applyFont="1" applyAlignment="1">
      <alignment vertical="top"/>
    </xf>
    <xf numFmtId="0" fontId="7" fillId="0" borderId="0" xfId="0" applyFont="1" applyAlignment="1">
      <alignment horizontal="right" vertical="top"/>
    </xf>
    <xf numFmtId="49" fontId="5" fillId="0" borderId="5" xfId="0" applyNumberFormat="1" applyFont="1" applyBorder="1" applyAlignment="1">
      <alignment horizontal="center" vertical="center"/>
    </xf>
    <xf numFmtId="0" fontId="5" fillId="0" borderId="7" xfId="0" applyFont="1" applyBorder="1" applyAlignment="1">
      <alignment horizontal="left" vertical="center" wrapText="1"/>
    </xf>
    <xf numFmtId="164" fontId="5" fillId="0" borderId="7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2" fontId="2" fillId="0" borderId="0" xfId="0" applyNumberFormat="1" applyFont="1"/>
    <xf numFmtId="2" fontId="14" fillId="0" borderId="0" xfId="0" applyNumberFormat="1" applyFont="1" applyAlignment="1">
      <alignment horizontal="left" vertical="top" wrapText="1"/>
    </xf>
    <xf numFmtId="2" fontId="15" fillId="3" borderId="10" xfId="0" applyNumberFormat="1" applyFont="1" applyFill="1" applyBorder="1" applyAlignment="1">
      <alignment horizontal="center" vertical="center" wrapText="1"/>
    </xf>
    <xf numFmtId="2" fontId="24" fillId="0" borderId="2" xfId="0" applyNumberFormat="1" applyFont="1" applyBorder="1" applyAlignment="1">
      <alignment vertical="center"/>
    </xf>
    <xf numFmtId="2" fontId="7" fillId="0" borderId="0" xfId="0" applyNumberFormat="1" applyFont="1" applyAlignment="1">
      <alignment vertical="top"/>
    </xf>
    <xf numFmtId="2" fontId="5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top"/>
    </xf>
    <xf numFmtId="1" fontId="5" fillId="0" borderId="0" xfId="0" applyNumberFormat="1" applyFont="1" applyAlignment="1" applyProtection="1">
      <alignment horizontal="center" vertical="center"/>
      <protection locked="0"/>
    </xf>
    <xf numFmtId="2" fontId="28" fillId="0" borderId="0" xfId="0" applyNumberFormat="1" applyFont="1" applyAlignment="1">
      <alignment vertical="center"/>
    </xf>
    <xf numFmtId="16" fontId="5" fillId="0" borderId="0" xfId="0" applyNumberFormat="1" applyFont="1"/>
    <xf numFmtId="0" fontId="3" fillId="0" borderId="7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/>
    </xf>
    <xf numFmtId="0" fontId="33" fillId="0" borderId="0" xfId="0" applyFont="1"/>
    <xf numFmtId="0" fontId="11" fillId="0" borderId="0" xfId="0" applyFont="1"/>
    <xf numFmtId="166" fontId="34" fillId="0" borderId="15" xfId="0" applyNumberFormat="1" applyFont="1" applyFill="1" applyBorder="1" applyAlignment="1" applyProtection="1">
      <alignment horizontal="center"/>
    </xf>
    <xf numFmtId="0" fontId="6" fillId="0" borderId="7" xfId="0" applyFont="1" applyBorder="1" applyAlignment="1">
      <alignment horizontal="center" vertical="center"/>
    </xf>
    <xf numFmtId="0" fontId="2" fillId="17" borderId="0" xfId="0" applyFont="1" applyFill="1"/>
    <xf numFmtId="0" fontId="5" fillId="17" borderId="0" xfId="0" applyFont="1" applyFill="1"/>
    <xf numFmtId="2" fontId="5" fillId="0" borderId="0" xfId="0" applyNumberFormat="1" applyFont="1"/>
    <xf numFmtId="0" fontId="37" fillId="0" borderId="0" xfId="1" applyFont="1" applyProtection="1"/>
    <xf numFmtId="0" fontId="5" fillId="18" borderId="0" xfId="0" applyFont="1" applyFill="1" applyBorder="1" applyAlignment="1">
      <alignment horizontal="left" vertical="top" wrapText="1"/>
    </xf>
    <xf numFmtId="0" fontId="5" fillId="0" borderId="12" xfId="0" applyFont="1" applyBorder="1"/>
    <xf numFmtId="0" fontId="5" fillId="0" borderId="0" xfId="0" applyFont="1" applyBorder="1"/>
    <xf numFmtId="2" fontId="5" fillId="0" borderId="21" xfId="0" applyNumberFormat="1" applyFont="1" applyBorder="1"/>
    <xf numFmtId="0" fontId="5" fillId="0" borderId="22" xfId="0" applyFont="1" applyBorder="1"/>
    <xf numFmtId="0" fontId="37" fillId="0" borderId="1" xfId="1" applyFont="1" applyBorder="1" applyProtection="1"/>
    <xf numFmtId="0" fontId="5" fillId="0" borderId="1" xfId="0" applyFont="1" applyBorder="1"/>
    <xf numFmtId="2" fontId="5" fillId="0" borderId="23" xfId="0" applyNumberFormat="1" applyFont="1" applyBorder="1"/>
    <xf numFmtId="0" fontId="5" fillId="0" borderId="15" xfId="0" applyFont="1" applyBorder="1"/>
    <xf numFmtId="0" fontId="37" fillId="0" borderId="15" xfId="1" applyFont="1" applyBorder="1" applyProtection="1"/>
    <xf numFmtId="2" fontId="5" fillId="0" borderId="15" xfId="0" applyNumberFormat="1" applyFont="1" applyBorder="1"/>
    <xf numFmtId="0" fontId="15" fillId="19" borderId="12" xfId="0" applyFont="1" applyFill="1" applyBorder="1"/>
    <xf numFmtId="0" fontId="15" fillId="19" borderId="0" xfId="0" applyFont="1" applyFill="1" applyBorder="1"/>
    <xf numFmtId="2" fontId="15" fillId="19" borderId="21" xfId="0" applyNumberFormat="1" applyFont="1" applyFill="1" applyBorder="1"/>
    <xf numFmtId="0" fontId="15" fillId="19" borderId="0" xfId="0" applyFont="1" applyFill="1" applyBorder="1" applyAlignment="1">
      <alignment horizontal="right"/>
    </xf>
    <xf numFmtId="0" fontId="5" fillId="19" borderId="0" xfId="0" applyFont="1" applyFill="1"/>
    <xf numFmtId="0" fontId="38" fillId="0" borderId="0" xfId="0" applyFont="1"/>
    <xf numFmtId="0" fontId="39" fillId="17" borderId="0" xfId="0" applyFont="1" applyFill="1"/>
    <xf numFmtId="0" fontId="4" fillId="0" borderId="15" xfId="0" applyFont="1" applyBorder="1"/>
    <xf numFmtId="167" fontId="35" fillId="0" borderId="15" xfId="0" applyNumberFormat="1" applyFont="1" applyFill="1" applyBorder="1" applyAlignment="1">
      <alignment horizontal="center"/>
    </xf>
    <xf numFmtId="166" fontId="29" fillId="0" borderId="15" xfId="0" applyNumberFormat="1" applyFont="1" applyFill="1" applyBorder="1" applyAlignment="1" applyProtection="1">
      <alignment horizontal="center"/>
    </xf>
    <xf numFmtId="0" fontId="42" fillId="22" borderId="12" xfId="0" applyFont="1" applyFill="1" applyBorder="1" applyAlignment="1">
      <alignment horizontal="center" vertical="center" wrapText="1"/>
    </xf>
    <xf numFmtId="0" fontId="42" fillId="22" borderId="0" xfId="0" applyFont="1" applyFill="1" applyBorder="1" applyAlignment="1">
      <alignment horizontal="center" vertical="center" wrapText="1"/>
    </xf>
    <xf numFmtId="0" fontId="15" fillId="4" borderId="9" xfId="0" applyFont="1" applyFill="1" applyBorder="1" applyAlignment="1">
      <alignment horizontal="center" vertical="center" wrapText="1"/>
    </xf>
    <xf numFmtId="0" fontId="2" fillId="0" borderId="54" xfId="0" applyFont="1" applyBorder="1"/>
    <xf numFmtId="0" fontId="5" fillId="17" borderId="54" xfId="0" applyFont="1" applyFill="1" applyBorder="1"/>
    <xf numFmtId="0" fontId="46" fillId="3" borderId="8" xfId="0" applyFont="1" applyFill="1" applyBorder="1" applyAlignment="1">
      <alignment horizontal="center" vertical="center" wrapText="1"/>
    </xf>
    <xf numFmtId="2" fontId="15" fillId="3" borderId="58" xfId="0" applyNumberFormat="1" applyFont="1" applyFill="1" applyBorder="1" applyAlignment="1">
      <alignment horizontal="center" vertical="center" wrapText="1"/>
    </xf>
    <xf numFmtId="2" fontId="24" fillId="0" borderId="7" xfId="0" applyNumberFormat="1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2" fontId="7" fillId="0" borderId="0" xfId="0" applyNumberFormat="1" applyFont="1" applyAlignment="1">
      <alignment horizontal="center" vertical="center"/>
    </xf>
    <xf numFmtId="49" fontId="6" fillId="0" borderId="7" xfId="0" applyNumberFormat="1" applyFont="1" applyBorder="1" applyAlignment="1">
      <alignment horizontal="center" vertical="center"/>
    </xf>
    <xf numFmtId="164" fontId="5" fillId="0" borderId="7" xfId="0" applyNumberFormat="1" applyFont="1" applyBorder="1" applyAlignment="1">
      <alignment horizontal="center" vertical="center" wrapText="1"/>
    </xf>
    <xf numFmtId="1" fontId="6" fillId="2" borderId="7" xfId="0" applyNumberFormat="1" applyFont="1" applyFill="1" applyBorder="1" applyAlignment="1" applyProtection="1">
      <alignment horizontal="center" vertical="center"/>
      <protection locked="0"/>
    </xf>
    <xf numFmtId="2" fontId="5" fillId="0" borderId="7" xfId="0" applyNumberFormat="1" applyFont="1" applyBorder="1" applyAlignment="1">
      <alignment vertical="center"/>
    </xf>
    <xf numFmtId="0" fontId="7" fillId="0" borderId="0" xfId="0" applyFont="1" applyAlignment="1">
      <alignment horizontal="right" vertical="center"/>
    </xf>
    <xf numFmtId="167" fontId="35" fillId="0" borderId="15" xfId="0" applyNumberFormat="1" applyFont="1" applyBorder="1" applyAlignment="1">
      <alignment horizontal="left"/>
    </xf>
    <xf numFmtId="0" fontId="2" fillId="0" borderId="0" xfId="0" applyFont="1" applyFill="1"/>
    <xf numFmtId="0" fontId="5" fillId="0" borderId="0" xfId="0" applyFont="1" applyFill="1"/>
    <xf numFmtId="0" fontId="11" fillId="0" borderId="0" xfId="0" applyFont="1" applyFill="1"/>
    <xf numFmtId="0" fontId="33" fillId="0" borderId="0" xfId="0" applyFont="1" applyFill="1"/>
    <xf numFmtId="0" fontId="14" fillId="0" borderId="0" xfId="0" applyFont="1" applyFill="1" applyAlignment="1">
      <alignment vertical="top" wrapText="1"/>
    </xf>
    <xf numFmtId="0" fontId="2" fillId="0" borderId="12" xfId="0" applyFont="1" applyFill="1" applyBorder="1"/>
    <xf numFmtId="0" fontId="2" fillId="0" borderId="0" xfId="0" applyFont="1" applyFill="1" applyAlignment="1">
      <alignment vertical="top"/>
    </xf>
    <xf numFmtId="0" fontId="5" fillId="0" borderId="0" xfId="0" applyFont="1" applyFill="1" applyAlignment="1">
      <alignment vertical="top"/>
    </xf>
    <xf numFmtId="0" fontId="2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24" fillId="0" borderId="17" xfId="0" applyFont="1" applyFill="1" applyBorder="1" applyAlignment="1">
      <alignment horizontal="center" vertical="center"/>
    </xf>
    <xf numFmtId="1" fontId="5" fillId="0" borderId="0" xfId="0" applyNumberFormat="1" applyFont="1" applyFill="1" applyAlignment="1" applyProtection="1">
      <alignment horizontal="center" vertical="center"/>
      <protection locked="0"/>
    </xf>
    <xf numFmtId="0" fontId="24" fillId="0" borderId="0" xfId="0" applyFont="1" applyFill="1"/>
    <xf numFmtId="0" fontId="2" fillId="0" borderId="54" xfId="0" applyFont="1" applyFill="1" applyBorder="1"/>
    <xf numFmtId="0" fontId="1" fillId="0" borderId="54" xfId="0" applyFont="1" applyFill="1" applyBorder="1" applyAlignment="1">
      <alignment horizontal="left" vertical="top"/>
    </xf>
    <xf numFmtId="0" fontId="2" fillId="0" borderId="54" xfId="0" applyFont="1" applyFill="1" applyBorder="1" applyAlignment="1">
      <alignment horizontal="left" vertical="top"/>
    </xf>
    <xf numFmtId="0" fontId="6" fillId="0" borderId="54" xfId="0" applyFont="1" applyFill="1" applyBorder="1" applyAlignment="1">
      <alignment horizontal="left" vertical="top"/>
    </xf>
    <xf numFmtId="0" fontId="5" fillId="0" borderId="0" xfId="0" applyFont="1" applyFill="1" applyAlignment="1">
      <alignment horizontal="center" vertical="center" wrapText="1"/>
    </xf>
    <xf numFmtId="0" fontId="2" fillId="15" borderId="29" xfId="0" applyFont="1" applyFill="1" applyBorder="1" applyAlignment="1">
      <alignment vertical="center" wrapText="1"/>
    </xf>
    <xf numFmtId="0" fontId="2" fillId="15" borderId="30" xfId="0" applyFont="1" applyFill="1" applyBorder="1" applyAlignment="1">
      <alignment vertical="center" wrapText="1"/>
    </xf>
    <xf numFmtId="0" fontId="2" fillId="15" borderId="38" xfId="0" applyFont="1" applyFill="1" applyBorder="1" applyAlignment="1">
      <alignment vertical="center"/>
    </xf>
    <xf numFmtId="0" fontId="2" fillId="15" borderId="33" xfId="0" applyFont="1" applyFill="1" applyBorder="1" applyAlignment="1">
      <alignment vertical="center"/>
    </xf>
    <xf numFmtId="0" fontId="2" fillId="15" borderId="31" xfId="0" applyFont="1" applyFill="1" applyBorder="1" applyAlignment="1">
      <alignment vertical="center"/>
    </xf>
    <xf numFmtId="0" fontId="1" fillId="15" borderId="51" xfId="0" applyFont="1" applyFill="1" applyBorder="1" applyAlignment="1">
      <alignment vertical="center"/>
    </xf>
    <xf numFmtId="0" fontId="2" fillId="15" borderId="51" xfId="0" applyFont="1" applyFill="1" applyBorder="1" applyAlignment="1">
      <alignment vertical="center"/>
    </xf>
    <xf numFmtId="0" fontId="2" fillId="16" borderId="29" xfId="0" applyFont="1" applyFill="1" applyBorder="1" applyAlignment="1">
      <alignment vertical="center" wrapText="1"/>
    </xf>
    <xf numFmtId="0" fontId="2" fillId="16" borderId="30" xfId="0" applyFont="1" applyFill="1" applyBorder="1" applyAlignment="1">
      <alignment vertical="center" wrapText="1"/>
    </xf>
    <xf numFmtId="0" fontId="2" fillId="16" borderId="38" xfId="0" applyFont="1" applyFill="1" applyBorder="1" applyAlignment="1">
      <alignment vertical="center"/>
    </xf>
    <xf numFmtId="0" fontId="2" fillId="16" borderId="31" xfId="0" applyFont="1" applyFill="1" applyBorder="1" applyAlignment="1">
      <alignment vertical="center"/>
    </xf>
    <xf numFmtId="0" fontId="2" fillId="16" borderId="51" xfId="0" applyFont="1" applyFill="1" applyBorder="1" applyAlignment="1">
      <alignment vertical="center"/>
    </xf>
    <xf numFmtId="0" fontId="2" fillId="15" borderId="28" xfId="0" applyFont="1" applyFill="1" applyBorder="1" applyAlignment="1">
      <alignment vertical="center"/>
    </xf>
    <xf numFmtId="0" fontId="2" fillId="24" borderId="25" xfId="0" applyFont="1" applyFill="1" applyBorder="1" applyAlignment="1">
      <alignment vertical="center" wrapText="1"/>
    </xf>
    <xf numFmtId="0" fontId="2" fillId="24" borderId="26" xfId="0" applyFont="1" applyFill="1" applyBorder="1" applyAlignment="1">
      <alignment vertical="center" wrapText="1"/>
    </xf>
    <xf numFmtId="0" fontId="2" fillId="24" borderId="37" xfId="0" applyFont="1" applyFill="1" applyBorder="1" applyAlignment="1">
      <alignment vertical="center"/>
    </xf>
    <xf numFmtId="0" fontId="2" fillId="24" borderId="27" xfId="0" applyFont="1" applyFill="1" applyBorder="1" applyAlignment="1">
      <alignment vertical="center"/>
    </xf>
    <xf numFmtId="0" fontId="1" fillId="24" borderId="51" xfId="0" applyFont="1" applyFill="1" applyBorder="1" applyAlignment="1">
      <alignment vertical="center"/>
    </xf>
    <xf numFmtId="0" fontId="2" fillId="15" borderId="25" xfId="0" applyFont="1" applyFill="1" applyBorder="1" applyAlignment="1">
      <alignment vertical="center" wrapText="1"/>
    </xf>
    <xf numFmtId="0" fontId="2" fillId="15" borderId="26" xfId="0" applyFont="1" applyFill="1" applyBorder="1" applyAlignment="1">
      <alignment vertical="center" wrapText="1"/>
    </xf>
    <xf numFmtId="0" fontId="2" fillId="15" borderId="37" xfId="0" applyFont="1" applyFill="1" applyBorder="1" applyAlignment="1">
      <alignment vertical="center"/>
    </xf>
    <xf numFmtId="0" fontId="2" fillId="15" borderId="27" xfId="0" applyFont="1" applyFill="1" applyBorder="1" applyAlignment="1">
      <alignment vertical="center"/>
    </xf>
    <xf numFmtId="0" fontId="1" fillId="16" borderId="51" xfId="0" applyFont="1" applyFill="1" applyBorder="1" applyAlignment="1">
      <alignment vertical="center"/>
    </xf>
    <xf numFmtId="0" fontId="2" fillId="15" borderId="32" xfId="0" applyFont="1" applyFill="1" applyBorder="1" applyAlignment="1">
      <alignment vertical="center" wrapText="1"/>
    </xf>
    <xf numFmtId="0" fontId="2" fillId="16" borderId="32" xfId="0" applyFont="1" applyFill="1" applyBorder="1" applyAlignment="1">
      <alignment vertical="center" wrapText="1"/>
    </xf>
    <xf numFmtId="0" fontId="2" fillId="16" borderId="28" xfId="0" applyFont="1" applyFill="1" applyBorder="1" applyAlignment="1">
      <alignment vertical="center"/>
    </xf>
    <xf numFmtId="0" fontId="2" fillId="16" borderId="33" xfId="0" applyFont="1" applyFill="1" applyBorder="1" applyAlignment="1">
      <alignment vertical="center"/>
    </xf>
    <xf numFmtId="0" fontId="1" fillId="16" borderId="33" xfId="0" applyFont="1" applyFill="1" applyBorder="1" applyAlignment="1">
      <alignment vertical="center"/>
    </xf>
    <xf numFmtId="0" fontId="1" fillId="15" borderId="33" xfId="0" applyFont="1" applyFill="1" applyBorder="1" applyAlignment="1">
      <alignment vertical="center"/>
    </xf>
    <xf numFmtId="0" fontId="2" fillId="11" borderId="29" xfId="0" applyFont="1" applyFill="1" applyBorder="1" applyAlignment="1">
      <alignment vertical="center" wrapText="1"/>
    </xf>
    <xf numFmtId="0" fontId="2" fillId="11" borderId="30" xfId="0" applyFont="1" applyFill="1" applyBorder="1" applyAlignment="1">
      <alignment vertical="center" wrapText="1"/>
    </xf>
    <xf numFmtId="0" fontId="2" fillId="11" borderId="38" xfId="0" applyFont="1" applyFill="1" applyBorder="1" applyAlignment="1">
      <alignment vertical="center"/>
    </xf>
    <xf numFmtId="0" fontId="2" fillId="11" borderId="31" xfId="0" applyFont="1" applyFill="1" applyBorder="1" applyAlignment="1">
      <alignment vertical="center"/>
    </xf>
    <xf numFmtId="0" fontId="1" fillId="11" borderId="51" xfId="0" applyFont="1" applyFill="1" applyBorder="1" applyAlignment="1">
      <alignment vertical="center"/>
    </xf>
    <xf numFmtId="0" fontId="1" fillId="15" borderId="31" xfId="0" applyFont="1" applyFill="1" applyBorder="1" applyAlignment="1">
      <alignment vertical="center"/>
    </xf>
    <xf numFmtId="0" fontId="2" fillId="11" borderId="51" xfId="0" applyFont="1" applyFill="1" applyBorder="1" applyAlignment="1">
      <alignment vertical="center"/>
    </xf>
    <xf numFmtId="0" fontId="2" fillId="10" borderId="29" xfId="0" applyFont="1" applyFill="1" applyBorder="1" applyAlignment="1">
      <alignment vertical="center" wrapText="1"/>
    </xf>
    <xf numFmtId="0" fontId="2" fillId="10" borderId="30" xfId="0" applyFont="1" applyFill="1" applyBorder="1" applyAlignment="1">
      <alignment vertical="center" wrapText="1"/>
    </xf>
    <xf numFmtId="0" fontId="2" fillId="10" borderId="38" xfId="0" applyFont="1" applyFill="1" applyBorder="1" applyAlignment="1">
      <alignment vertical="center"/>
    </xf>
    <xf numFmtId="0" fontId="2" fillId="10" borderId="31" xfId="0" applyFont="1" applyFill="1" applyBorder="1" applyAlignment="1">
      <alignment vertical="center"/>
    </xf>
    <xf numFmtId="0" fontId="2" fillId="10" borderId="51" xfId="0" applyFont="1" applyFill="1" applyBorder="1" applyAlignment="1">
      <alignment vertical="center"/>
    </xf>
    <xf numFmtId="0" fontId="2" fillId="11" borderId="33" xfId="0" applyFont="1" applyFill="1" applyBorder="1" applyAlignment="1">
      <alignment vertical="center"/>
    </xf>
    <xf numFmtId="0" fontId="1" fillId="10" borderId="33" xfId="0" applyFont="1" applyFill="1" applyBorder="1" applyAlignment="1">
      <alignment vertical="center"/>
    </xf>
    <xf numFmtId="0" fontId="1" fillId="11" borderId="33" xfId="0" applyFont="1" applyFill="1" applyBorder="1" applyAlignment="1">
      <alignment vertical="center"/>
    </xf>
    <xf numFmtId="0" fontId="2" fillId="10" borderId="33" xfId="0" applyFont="1" applyFill="1" applyBorder="1" applyAlignment="1">
      <alignment vertical="center"/>
    </xf>
    <xf numFmtId="0" fontId="2" fillId="24" borderId="29" xfId="0" applyFont="1" applyFill="1" applyBorder="1" applyAlignment="1">
      <alignment vertical="center" wrapText="1"/>
    </xf>
    <xf numFmtId="0" fontId="2" fillId="24" borderId="30" xfId="0" applyFont="1" applyFill="1" applyBorder="1" applyAlignment="1">
      <alignment vertical="center" wrapText="1"/>
    </xf>
    <xf numFmtId="0" fontId="2" fillId="24" borderId="38" xfId="0" applyFont="1" applyFill="1" applyBorder="1" applyAlignment="1">
      <alignment vertical="center"/>
    </xf>
    <xf numFmtId="0" fontId="2" fillId="24" borderId="31" xfId="0" applyFont="1" applyFill="1" applyBorder="1" applyAlignment="1">
      <alignment vertical="center"/>
    </xf>
    <xf numFmtId="0" fontId="2" fillId="24" borderId="51" xfId="0" applyFont="1" applyFill="1" applyBorder="1" applyAlignment="1">
      <alignment vertical="center"/>
    </xf>
    <xf numFmtId="0" fontId="2" fillId="10" borderId="28" xfId="0" applyFont="1" applyFill="1" applyBorder="1" applyAlignment="1">
      <alignment vertical="center"/>
    </xf>
    <xf numFmtId="0" fontId="1" fillId="10" borderId="28" xfId="0" applyFont="1" applyFill="1" applyBorder="1" applyAlignment="1">
      <alignment vertical="center"/>
    </xf>
    <xf numFmtId="0" fontId="1" fillId="10" borderId="51" xfId="0" applyFont="1" applyFill="1" applyBorder="1" applyAlignment="1">
      <alignment vertical="center"/>
    </xf>
    <xf numFmtId="0" fontId="2" fillId="0" borderId="29" xfId="0" applyFont="1" applyBorder="1" applyAlignment="1">
      <alignment vertical="center" wrapText="1"/>
    </xf>
    <xf numFmtId="0" fontId="2" fillId="0" borderId="30" xfId="0" applyFont="1" applyBorder="1" applyAlignment="1">
      <alignment vertical="center" wrapText="1"/>
    </xf>
    <xf numFmtId="0" fontId="2" fillId="0" borderId="38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1" fillId="0" borderId="51" xfId="0" applyFont="1" applyBorder="1" applyAlignment="1">
      <alignment vertical="center"/>
    </xf>
    <xf numFmtId="0" fontId="2" fillId="14" borderId="29" xfId="0" applyFont="1" applyFill="1" applyBorder="1" applyAlignment="1">
      <alignment vertical="center" wrapText="1"/>
    </xf>
    <xf numFmtId="0" fontId="2" fillId="14" borderId="30" xfId="0" applyFont="1" applyFill="1" applyBorder="1" applyAlignment="1">
      <alignment vertical="center" wrapText="1"/>
    </xf>
    <xf numFmtId="0" fontId="1" fillId="14" borderId="38" xfId="0" applyFont="1" applyFill="1" applyBorder="1" applyAlignment="1">
      <alignment vertical="center"/>
    </xf>
    <xf numFmtId="0" fontId="1" fillId="14" borderId="31" xfId="0" applyFont="1" applyFill="1" applyBorder="1" applyAlignment="1">
      <alignment vertical="center"/>
    </xf>
    <xf numFmtId="0" fontId="1" fillId="14" borderId="51" xfId="0" applyFont="1" applyFill="1" applyBorder="1" applyAlignment="1">
      <alignment vertical="center"/>
    </xf>
    <xf numFmtId="0" fontId="2" fillId="15" borderId="34" xfId="0" applyFont="1" applyFill="1" applyBorder="1" applyAlignment="1">
      <alignment vertical="center" wrapText="1"/>
    </xf>
    <xf numFmtId="0" fontId="2" fillId="15" borderId="35" xfId="0" applyFont="1" applyFill="1" applyBorder="1" applyAlignment="1">
      <alignment vertical="center" wrapText="1"/>
    </xf>
    <xf numFmtId="0" fontId="2" fillId="15" borderId="39" xfId="0" applyFont="1" applyFill="1" applyBorder="1" applyAlignment="1">
      <alignment vertical="center"/>
    </xf>
    <xf numFmtId="0" fontId="2" fillId="15" borderId="36" xfId="0" applyFont="1" applyFill="1" applyBorder="1" applyAlignment="1">
      <alignment vertical="center"/>
    </xf>
    <xf numFmtId="0" fontId="2" fillId="15" borderId="52" xfId="0" applyFont="1" applyFill="1" applyBorder="1" applyAlignment="1">
      <alignment vertical="center"/>
    </xf>
    <xf numFmtId="0" fontId="2" fillId="15" borderId="44" xfId="0" applyFont="1" applyFill="1" applyBorder="1" applyAlignment="1">
      <alignment vertical="center" wrapText="1"/>
    </xf>
    <xf numFmtId="0" fontId="2" fillId="15" borderId="45" xfId="0" applyFont="1" applyFill="1" applyBorder="1" applyAlignment="1">
      <alignment vertical="center" wrapText="1"/>
    </xf>
    <xf numFmtId="0" fontId="2" fillId="15" borderId="46" xfId="0" applyFont="1" applyFill="1" applyBorder="1" applyAlignment="1">
      <alignment vertical="center"/>
    </xf>
    <xf numFmtId="0" fontId="2" fillId="15" borderId="47" xfId="0" applyFont="1" applyFill="1" applyBorder="1" applyAlignment="1">
      <alignment vertical="center"/>
    </xf>
    <xf numFmtId="0" fontId="1" fillId="15" borderId="47" xfId="0" applyFont="1" applyFill="1" applyBorder="1" applyAlignment="1">
      <alignment vertical="center"/>
    </xf>
    <xf numFmtId="0" fontId="2" fillId="15" borderId="40" xfId="0" applyFont="1" applyFill="1" applyBorder="1" applyAlignment="1">
      <alignment vertical="center" wrapText="1"/>
    </xf>
    <xf numFmtId="0" fontId="2" fillId="15" borderId="41" xfId="0" applyFont="1" applyFill="1" applyBorder="1" applyAlignment="1">
      <alignment vertical="center"/>
    </xf>
    <xf numFmtId="0" fontId="2" fillId="15" borderId="42" xfId="0" applyFont="1" applyFill="1" applyBorder="1" applyAlignment="1">
      <alignment vertical="center"/>
    </xf>
    <xf numFmtId="0" fontId="2" fillId="15" borderId="43" xfId="0" applyFont="1" applyFill="1" applyBorder="1" applyAlignment="1">
      <alignment vertical="center"/>
    </xf>
    <xf numFmtId="0" fontId="2" fillId="15" borderId="0" xfId="0" applyFont="1" applyFill="1" applyBorder="1" applyAlignment="1">
      <alignment vertical="center"/>
    </xf>
    <xf numFmtId="0" fontId="1" fillId="15" borderId="0" xfId="0" applyFont="1" applyFill="1" applyBorder="1" applyAlignment="1">
      <alignment vertical="center"/>
    </xf>
    <xf numFmtId="0" fontId="2" fillId="16" borderId="43" xfId="0" applyFont="1" applyFill="1" applyBorder="1" applyAlignment="1">
      <alignment vertical="center"/>
    </xf>
    <xf numFmtId="0" fontId="2" fillId="16" borderId="0" xfId="0" applyFont="1" applyFill="1" applyBorder="1" applyAlignment="1">
      <alignment vertical="center"/>
    </xf>
    <xf numFmtId="0" fontId="2" fillId="15" borderId="48" xfId="0" applyFont="1" applyFill="1" applyBorder="1" applyAlignment="1">
      <alignment vertical="center" wrapText="1"/>
    </xf>
    <xf numFmtId="0" fontId="2" fillId="15" borderId="49" xfId="0" applyFont="1" applyFill="1" applyBorder="1" applyAlignment="1">
      <alignment vertical="center" wrapText="1"/>
    </xf>
    <xf numFmtId="0" fontId="2" fillId="15" borderId="50" xfId="0" applyFont="1" applyFill="1" applyBorder="1" applyAlignment="1">
      <alignment vertical="center"/>
    </xf>
    <xf numFmtId="0" fontId="1" fillId="15" borderId="53" xfId="0" applyFont="1" applyFill="1" applyBorder="1" applyAlignment="1">
      <alignment vertical="center"/>
    </xf>
    <xf numFmtId="0" fontId="2" fillId="15" borderId="30" xfId="0" applyFont="1" applyFill="1" applyBorder="1" applyAlignment="1">
      <alignment horizontal="center" vertical="center" wrapText="1"/>
    </xf>
    <xf numFmtId="0" fontId="2" fillId="16" borderId="30" xfId="0" applyFont="1" applyFill="1" applyBorder="1" applyAlignment="1">
      <alignment horizontal="center" vertical="center" wrapText="1"/>
    </xf>
    <xf numFmtId="0" fontId="2" fillId="24" borderId="26" xfId="0" applyFont="1" applyFill="1" applyBorder="1" applyAlignment="1">
      <alignment horizontal="center" vertical="center" wrapText="1"/>
    </xf>
    <xf numFmtId="0" fontId="2" fillId="15" borderId="26" xfId="0" applyFont="1" applyFill="1" applyBorder="1" applyAlignment="1">
      <alignment horizontal="center" vertical="center" wrapText="1"/>
    </xf>
    <xf numFmtId="0" fontId="3" fillId="15" borderId="30" xfId="0" applyFont="1" applyFill="1" applyBorder="1" applyAlignment="1">
      <alignment horizontal="center" vertical="center" wrapText="1"/>
    </xf>
    <xf numFmtId="0" fontId="2" fillId="11" borderId="30" xfId="0" applyFont="1" applyFill="1" applyBorder="1" applyAlignment="1">
      <alignment horizontal="center" vertical="center" wrapText="1"/>
    </xf>
    <xf numFmtId="0" fontId="3" fillId="11" borderId="30" xfId="0" applyFont="1" applyFill="1" applyBorder="1" applyAlignment="1">
      <alignment horizontal="center" vertical="center" wrapText="1"/>
    </xf>
    <xf numFmtId="0" fontId="3" fillId="16" borderId="30" xfId="0" applyFont="1" applyFill="1" applyBorder="1" applyAlignment="1">
      <alignment horizontal="center" vertical="center" wrapText="1"/>
    </xf>
    <xf numFmtId="0" fontId="2" fillId="10" borderId="30" xfId="0" applyFont="1" applyFill="1" applyBorder="1" applyAlignment="1">
      <alignment horizontal="center" vertical="center" wrapText="1"/>
    </xf>
    <xf numFmtId="0" fontId="3" fillId="24" borderId="30" xfId="0" applyFont="1" applyFill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14" borderId="30" xfId="0" applyFont="1" applyFill="1" applyBorder="1" applyAlignment="1">
      <alignment horizontal="center" vertical="center" wrapText="1"/>
    </xf>
    <xf numFmtId="0" fontId="2" fillId="15" borderId="35" xfId="0" applyFont="1" applyFill="1" applyBorder="1" applyAlignment="1">
      <alignment horizontal="center" vertical="center" wrapText="1"/>
    </xf>
    <xf numFmtId="0" fontId="2" fillId="15" borderId="45" xfId="0" applyFont="1" applyFill="1" applyBorder="1" applyAlignment="1">
      <alignment horizontal="center" vertical="center" wrapText="1"/>
    </xf>
    <xf numFmtId="0" fontId="2" fillId="15" borderId="40" xfId="0" applyFont="1" applyFill="1" applyBorder="1" applyAlignment="1">
      <alignment horizontal="center" vertical="center" wrapText="1"/>
    </xf>
    <xf numFmtId="0" fontId="2" fillId="15" borderId="49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/>
    </xf>
    <xf numFmtId="0" fontId="50" fillId="11" borderId="51" xfId="0" applyFont="1" applyFill="1" applyBorder="1" applyAlignment="1">
      <alignment vertical="center"/>
    </xf>
    <xf numFmtId="0" fontId="5" fillId="3" borderId="9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48" fillId="22" borderId="12" xfId="0" applyFont="1" applyFill="1" applyBorder="1" applyAlignment="1">
      <alignment horizontal="center" vertical="center" wrapText="1"/>
    </xf>
    <xf numFmtId="0" fontId="48" fillId="22" borderId="0" xfId="0" applyFont="1" applyFill="1" applyBorder="1" applyAlignment="1">
      <alignment horizontal="center" vertical="center" wrapText="1"/>
    </xf>
    <xf numFmtId="0" fontId="48" fillId="22" borderId="21" xfId="0" applyFont="1" applyFill="1" applyBorder="1" applyAlignment="1">
      <alignment horizontal="center" vertical="center" wrapText="1"/>
    </xf>
    <xf numFmtId="0" fontId="42" fillId="22" borderId="22" xfId="0" applyFont="1" applyFill="1" applyBorder="1" applyAlignment="1">
      <alignment horizontal="center" vertical="center" wrapText="1"/>
    </xf>
    <xf numFmtId="0" fontId="42" fillId="22" borderId="1" xfId="0" applyFont="1" applyFill="1" applyBorder="1" applyAlignment="1">
      <alignment horizontal="center" vertical="center" wrapText="1"/>
    </xf>
    <xf numFmtId="0" fontId="42" fillId="22" borderId="23" xfId="0" applyFont="1" applyFill="1" applyBorder="1" applyAlignment="1">
      <alignment horizontal="center" vertical="center" wrapText="1"/>
    </xf>
    <xf numFmtId="0" fontId="40" fillId="21" borderId="14" xfId="0" applyFont="1" applyFill="1" applyBorder="1" applyAlignment="1">
      <alignment horizontal="center" vertical="center"/>
    </xf>
    <xf numFmtId="0" fontId="40" fillId="21" borderId="15" xfId="0" applyFont="1" applyFill="1" applyBorder="1" applyAlignment="1">
      <alignment horizontal="center" vertical="center"/>
    </xf>
    <xf numFmtId="0" fontId="40" fillId="21" borderId="16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right"/>
    </xf>
    <xf numFmtId="0" fontId="11" fillId="20" borderId="7" xfId="0" applyFont="1" applyFill="1" applyBorder="1" applyAlignment="1" applyProtection="1">
      <alignment horizontal="left"/>
      <protection locked="0"/>
    </xf>
    <xf numFmtId="0" fontId="41" fillId="22" borderId="18" xfId="0" applyFont="1" applyFill="1" applyBorder="1" applyAlignment="1">
      <alignment horizontal="center" vertical="center" wrapText="1"/>
    </xf>
    <xf numFmtId="0" fontId="41" fillId="22" borderId="19" xfId="0" applyFont="1" applyFill="1" applyBorder="1" applyAlignment="1">
      <alignment horizontal="center" vertical="center" wrapText="1"/>
    </xf>
    <xf numFmtId="0" fontId="41" fillId="22" borderId="20" xfId="0" applyFont="1" applyFill="1" applyBorder="1" applyAlignment="1">
      <alignment horizontal="center" vertical="center" wrapText="1"/>
    </xf>
    <xf numFmtId="167" fontId="32" fillId="12" borderId="24" xfId="0" applyNumberFormat="1" applyFont="1" applyFill="1" applyBorder="1" applyAlignment="1">
      <alignment horizontal="center"/>
    </xf>
    <xf numFmtId="166" fontId="29" fillId="12" borderId="14" xfId="0" applyNumberFormat="1" applyFont="1" applyFill="1" applyBorder="1" applyAlignment="1" applyProtection="1">
      <alignment horizontal="center"/>
    </xf>
    <xf numFmtId="166" fontId="29" fillId="12" borderId="15" xfId="0" applyNumberFormat="1" applyFont="1" applyFill="1" applyBorder="1" applyAlignment="1" applyProtection="1">
      <alignment horizontal="center"/>
    </xf>
    <xf numFmtId="166" fontId="29" fillId="12" borderId="16" xfId="0" applyNumberFormat="1" applyFont="1" applyFill="1" applyBorder="1" applyAlignment="1" applyProtection="1">
      <alignment horizontal="center"/>
    </xf>
    <xf numFmtId="49" fontId="19" fillId="7" borderId="14" xfId="0" applyNumberFormat="1" applyFont="1" applyFill="1" applyBorder="1" applyAlignment="1">
      <alignment horizontal="center" vertical="center" wrapText="1"/>
    </xf>
    <xf numFmtId="49" fontId="19" fillId="7" borderId="15" xfId="0" applyNumberFormat="1" applyFont="1" applyFill="1" applyBorder="1" applyAlignment="1">
      <alignment horizontal="center" vertical="center" wrapText="1"/>
    </xf>
    <xf numFmtId="49" fontId="19" fillId="7" borderId="59" xfId="0" applyNumberFormat="1" applyFont="1" applyFill="1" applyBorder="1" applyAlignment="1">
      <alignment horizontal="center" vertical="center" wrapText="1"/>
    </xf>
    <xf numFmtId="0" fontId="27" fillId="10" borderId="0" xfId="0" applyFont="1" applyFill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/>
    </xf>
    <xf numFmtId="0" fontId="17" fillId="23" borderId="14" xfId="0" applyFont="1" applyFill="1" applyBorder="1" applyAlignment="1">
      <alignment horizontal="left" vertical="center" wrapText="1"/>
    </xf>
    <xf numFmtId="0" fontId="17" fillId="23" borderId="15" xfId="0" applyFont="1" applyFill="1" applyBorder="1" applyAlignment="1">
      <alignment horizontal="left" vertical="center" wrapText="1"/>
    </xf>
    <xf numFmtId="0" fontId="17" fillId="23" borderId="16" xfId="0" applyFont="1" applyFill="1" applyBorder="1" applyAlignment="1">
      <alignment horizontal="left" vertical="center" wrapText="1"/>
    </xf>
    <xf numFmtId="0" fontId="17" fillId="25" borderId="14" xfId="0" applyFont="1" applyFill="1" applyBorder="1" applyAlignment="1">
      <alignment horizontal="left" vertical="center" wrapText="1"/>
    </xf>
    <xf numFmtId="0" fontId="17" fillId="25" borderId="15" xfId="0" applyFont="1" applyFill="1" applyBorder="1" applyAlignment="1">
      <alignment horizontal="left" vertical="center" wrapText="1"/>
    </xf>
    <xf numFmtId="0" fontId="17" fillId="25" borderId="16" xfId="0" applyFont="1" applyFill="1" applyBorder="1" applyAlignment="1">
      <alignment horizontal="left" vertical="center" wrapText="1"/>
    </xf>
    <xf numFmtId="0" fontId="17" fillId="6" borderId="14" xfId="0" applyFont="1" applyFill="1" applyBorder="1" applyAlignment="1">
      <alignment horizontal="left" vertical="center" wrapText="1"/>
    </xf>
    <xf numFmtId="0" fontId="17" fillId="6" borderId="15" xfId="0" applyFont="1" applyFill="1" applyBorder="1" applyAlignment="1">
      <alignment horizontal="left" vertical="center" wrapText="1"/>
    </xf>
    <xf numFmtId="0" fontId="17" fillId="6" borderId="16" xfId="0" applyFont="1" applyFill="1" applyBorder="1" applyAlignment="1">
      <alignment horizontal="left" vertical="center" wrapText="1"/>
    </xf>
    <xf numFmtId="0" fontId="17" fillId="8" borderId="14" xfId="0" applyFont="1" applyFill="1" applyBorder="1" applyAlignment="1">
      <alignment horizontal="left" vertical="center" wrapText="1"/>
    </xf>
    <xf numFmtId="0" fontId="17" fillId="8" borderId="15" xfId="0" applyFont="1" applyFill="1" applyBorder="1" applyAlignment="1">
      <alignment horizontal="left" vertical="center" wrapText="1"/>
    </xf>
    <xf numFmtId="0" fontId="17" fillId="8" borderId="16" xfId="0" applyFont="1" applyFill="1" applyBorder="1" applyAlignment="1">
      <alignment horizontal="left" vertical="center" wrapText="1"/>
    </xf>
    <xf numFmtId="0" fontId="30" fillId="0" borderId="0" xfId="0" applyFont="1" applyAlignment="1">
      <alignment horizontal="right" vertical="center" wrapText="1"/>
    </xf>
    <xf numFmtId="0" fontId="30" fillId="0" borderId="13" xfId="0" applyFont="1" applyBorder="1" applyAlignment="1">
      <alignment horizontal="right" vertical="center" wrapText="1"/>
    </xf>
    <xf numFmtId="165" fontId="29" fillId="0" borderId="11" xfId="0" applyNumberFormat="1" applyFont="1" applyBorder="1" applyAlignment="1">
      <alignment horizontal="center" vertical="center"/>
    </xf>
    <xf numFmtId="165" fontId="29" fillId="0" borderId="4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165" fontId="10" fillId="0" borderId="7" xfId="0" applyNumberFormat="1" applyFont="1" applyBorder="1" applyAlignment="1">
      <alignment horizontal="center" vertical="center"/>
    </xf>
    <xf numFmtId="165" fontId="10" fillId="13" borderId="7" xfId="0" applyNumberFormat="1" applyFont="1" applyFill="1" applyBorder="1" applyAlignment="1">
      <alignment horizontal="center" vertical="center"/>
    </xf>
    <xf numFmtId="0" fontId="5" fillId="20" borderId="18" xfId="0" applyFont="1" applyFill="1" applyBorder="1" applyAlignment="1">
      <alignment horizontal="left" vertical="top" wrapText="1"/>
    </xf>
    <xf numFmtId="0" fontId="5" fillId="20" borderId="19" xfId="0" applyFont="1" applyFill="1" applyBorder="1" applyAlignment="1">
      <alignment horizontal="left" vertical="top" wrapText="1"/>
    </xf>
    <xf numFmtId="0" fontId="5" fillId="20" borderId="20" xfId="0" applyFont="1" applyFill="1" applyBorder="1" applyAlignment="1">
      <alignment horizontal="left" vertical="top" wrapText="1"/>
    </xf>
    <xf numFmtId="0" fontId="5" fillId="20" borderId="12" xfId="0" applyFont="1" applyFill="1" applyBorder="1" applyAlignment="1">
      <alignment horizontal="left" vertical="top" wrapText="1"/>
    </xf>
    <xf numFmtId="0" fontId="5" fillId="20" borderId="0" xfId="0" applyFont="1" applyFill="1" applyAlignment="1">
      <alignment horizontal="left" vertical="top" wrapText="1"/>
    </xf>
    <xf numFmtId="0" fontId="5" fillId="20" borderId="21" xfId="0" applyFont="1" applyFill="1" applyBorder="1" applyAlignment="1">
      <alignment horizontal="left" vertical="top" wrapText="1"/>
    </xf>
    <xf numFmtId="0" fontId="5" fillId="20" borderId="22" xfId="0" applyFont="1" applyFill="1" applyBorder="1" applyAlignment="1">
      <alignment horizontal="left" vertical="top" wrapText="1"/>
    </xf>
    <xf numFmtId="0" fontId="5" fillId="20" borderId="1" xfId="0" applyFont="1" applyFill="1" applyBorder="1" applyAlignment="1">
      <alignment horizontal="left" vertical="top" wrapText="1"/>
    </xf>
    <xf numFmtId="0" fontId="5" fillId="20" borderId="23" xfId="0" applyFont="1" applyFill="1" applyBorder="1" applyAlignment="1">
      <alignment horizontal="left" vertical="top" wrapText="1"/>
    </xf>
    <xf numFmtId="0" fontId="8" fillId="0" borderId="0" xfId="0" applyFont="1" applyAlignment="1">
      <alignment horizontal="right" vertical="center"/>
    </xf>
    <xf numFmtId="0" fontId="8" fillId="0" borderId="13" xfId="0" applyFont="1" applyBorder="1" applyAlignment="1">
      <alignment horizontal="right" vertical="center"/>
    </xf>
    <xf numFmtId="0" fontId="11" fillId="0" borderId="7" xfId="0" applyFont="1" applyBorder="1" applyAlignment="1">
      <alignment horizontal="left" vertical="center" wrapText="1"/>
    </xf>
    <xf numFmtId="165" fontId="31" fillId="0" borderId="7" xfId="0" applyNumberFormat="1" applyFont="1" applyBorder="1" applyAlignment="1">
      <alignment horizontal="center" vertical="center"/>
    </xf>
    <xf numFmtId="167" fontId="11" fillId="20" borderId="11" xfId="0" applyNumberFormat="1" applyFont="1" applyFill="1" applyBorder="1" applyAlignment="1" applyProtection="1">
      <alignment horizontal="center"/>
      <protection locked="0"/>
    </xf>
    <xf numFmtId="167" fontId="11" fillId="20" borderId="3" xfId="0" applyNumberFormat="1" applyFont="1" applyFill="1" applyBorder="1" applyAlignment="1" applyProtection="1">
      <alignment horizontal="center"/>
      <protection locked="0"/>
    </xf>
    <xf numFmtId="0" fontId="12" fillId="5" borderId="13" xfId="0" applyFont="1" applyFill="1" applyBorder="1" applyAlignment="1">
      <alignment horizontal="right"/>
    </xf>
    <xf numFmtId="0" fontId="8" fillId="0" borderId="0" xfId="0" applyFont="1" applyAlignment="1">
      <alignment horizontal="right"/>
    </xf>
    <xf numFmtId="0" fontId="16" fillId="18" borderId="18" xfId="0" applyFont="1" applyFill="1" applyBorder="1" applyAlignment="1">
      <alignment horizontal="center" vertical="center" wrapText="1"/>
    </xf>
    <xf numFmtId="0" fontId="16" fillId="18" borderId="19" xfId="0" applyFont="1" applyFill="1" applyBorder="1" applyAlignment="1">
      <alignment horizontal="center" vertical="center" wrapText="1"/>
    </xf>
    <xf numFmtId="0" fontId="16" fillId="18" borderId="20" xfId="0" applyFont="1" applyFill="1" applyBorder="1" applyAlignment="1">
      <alignment horizontal="center" vertical="center" wrapText="1"/>
    </xf>
    <xf numFmtId="1" fontId="11" fillId="0" borderId="7" xfId="0" applyNumberFormat="1" applyFont="1" applyBorder="1" applyAlignment="1">
      <alignment horizontal="left"/>
    </xf>
    <xf numFmtId="0" fontId="11" fillId="0" borderId="7" xfId="0" applyFont="1" applyBorder="1" applyAlignment="1">
      <alignment horizontal="left"/>
    </xf>
    <xf numFmtId="0" fontId="43" fillId="0" borderId="18" xfId="0" applyFont="1" applyBorder="1" applyAlignment="1">
      <alignment horizontal="center" vertical="top"/>
    </xf>
    <xf numFmtId="0" fontId="43" fillId="0" borderId="19" xfId="0" applyFont="1" applyBorder="1" applyAlignment="1">
      <alignment horizontal="center" vertical="top"/>
    </xf>
    <xf numFmtId="0" fontId="43" fillId="0" borderId="20" xfId="0" applyFont="1" applyBorder="1" applyAlignment="1">
      <alignment horizontal="center" vertical="top"/>
    </xf>
    <xf numFmtId="0" fontId="4" fillId="0" borderId="22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57" xfId="0" applyFont="1" applyBorder="1" applyAlignment="1">
      <alignment horizontal="center"/>
    </xf>
    <xf numFmtId="0" fontId="13" fillId="0" borderId="55" xfId="0" applyFont="1" applyBorder="1" applyAlignment="1">
      <alignment horizontal="left" vertical="top" wrapText="1"/>
    </xf>
    <xf numFmtId="0" fontId="13" fillId="0" borderId="56" xfId="0" applyFont="1" applyBorder="1" applyAlignment="1">
      <alignment horizontal="left" vertical="top" wrapText="1"/>
    </xf>
    <xf numFmtId="0" fontId="18" fillId="4" borderId="14" xfId="0" applyFont="1" applyFill="1" applyBorder="1" applyAlignment="1">
      <alignment horizontal="center" vertical="center" wrapText="1"/>
    </xf>
    <xf numFmtId="0" fontId="18" fillId="4" borderId="15" xfId="0" applyFont="1" applyFill="1" applyBorder="1" applyAlignment="1">
      <alignment horizontal="center" vertical="center" wrapText="1"/>
    </xf>
    <xf numFmtId="0" fontId="18" fillId="4" borderId="16" xfId="0" applyFont="1" applyFill="1" applyBorder="1" applyAlignment="1">
      <alignment horizontal="center" vertical="center" wrapText="1"/>
    </xf>
    <xf numFmtId="0" fontId="37" fillId="0" borderId="0" xfId="1" applyFont="1" applyBorder="1" applyProtection="1"/>
    <xf numFmtId="2" fontId="5" fillId="0" borderId="0" xfId="0" applyNumberFormat="1" applyFont="1" applyBorder="1"/>
  </cellXfs>
  <cellStyles count="6">
    <cellStyle name="Excel Built-in Normal" xfId="3" xr:uid="{00000000-0005-0000-0000-000000000000}"/>
    <cellStyle name="Excel Built-in Normal 2" xfId="4" xr:uid="{00000000-0005-0000-0000-000001000000}"/>
    <cellStyle name="Explanatory Text" xfId="2" xr:uid="{00000000-0005-0000-0000-000002000000}"/>
    <cellStyle name="Lien hypertexte" xfId="1" builtinId="8"/>
    <cellStyle name="Normal" xfId="0" builtinId="0"/>
    <cellStyle name="Sans nom1" xfId="5" xr:uid="{00000000-0005-0000-0000-000005000000}"/>
  </cellStyles>
  <dxfs count="6">
    <dxf>
      <fill>
        <patternFill patternType="solid">
          <fgColor indexed="9"/>
          <bgColor indexed="11"/>
        </patternFill>
      </fill>
    </dxf>
    <dxf>
      <fill>
        <patternFill patternType="solid">
          <fgColor indexed="9"/>
          <bgColor indexed="11"/>
        </patternFill>
      </fill>
    </dxf>
    <dxf>
      <fill>
        <patternFill patternType="solid">
          <fgColor indexed="9"/>
          <bgColor indexed="11"/>
        </patternFill>
      </fill>
    </dxf>
    <dxf>
      <fill>
        <patternFill patternType="solid">
          <fgColor indexed="9"/>
          <bgColor indexed="11"/>
        </patternFill>
      </fill>
    </dxf>
    <dxf>
      <font>
        <color rgb="FF9C0006"/>
      </font>
    </dxf>
    <dxf>
      <fill>
        <patternFill patternType="solid">
          <fgColor indexed="9"/>
          <bgColor indexed="1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FF00"/>
      <rgbColor rgb="00FF0000"/>
      <rgbColor rgb="00007F00"/>
      <rgbColor rgb="007F7F00"/>
      <rgbColor rgb="00C0C0C0"/>
      <rgbColor rgb="00E6E6E6"/>
      <rgbColor rgb="00B3B3B3"/>
      <rgbColor rgb="00999999"/>
      <rgbColor rgb="00666666"/>
      <rgbColor rgb="004D4D4D"/>
      <rgbColor rgb="00333333"/>
      <rgbColor rgb="00FFCC99"/>
      <rgbColor rgb="00CCCCCC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9D9D9"/>
      <rgbColor rgb="00FFC000"/>
      <rgbColor rgb="00FF9900"/>
      <rgbColor rgb="00FF0066"/>
      <rgbColor rgb="0092D050"/>
      <rgbColor rgb="00A6A6A6"/>
      <rgbColor rgb="00FF6699"/>
      <rgbColor rgb="00FF3399"/>
      <rgbColor rgb="00C5D9F1"/>
      <rgbColor rgb="00FFFF99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3127924</xdr:colOff>
      <xdr:row>96</xdr:row>
      <xdr:rowOff>0</xdr:rowOff>
    </xdr:from>
    <xdr:ext cx="184730" cy="468013"/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3985174" y="15992475"/>
          <a:ext cx="184730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fr-FR" sz="2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1</xdr:col>
      <xdr:colOff>3146974</xdr:colOff>
      <xdr:row>96</xdr:row>
      <xdr:rowOff>0</xdr:rowOff>
    </xdr:from>
    <xdr:ext cx="184730" cy="468013"/>
    <xdr:sp macro="" textlink="">
      <xdr:nvSpPr>
        <xdr:cNvPr id="12" name="Rectangle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4004224" y="16478250"/>
          <a:ext cx="184730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fr-FR" sz="2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1</xdr:col>
      <xdr:colOff>3118399</xdr:colOff>
      <xdr:row>96</xdr:row>
      <xdr:rowOff>0</xdr:rowOff>
    </xdr:from>
    <xdr:ext cx="184730" cy="468013"/>
    <xdr:sp macro="" textlink="">
      <xdr:nvSpPr>
        <xdr:cNvPr id="15" name="Rectangl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3975649" y="17468850"/>
          <a:ext cx="184730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fr-FR" sz="2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1</xdr:col>
      <xdr:colOff>3127924</xdr:colOff>
      <xdr:row>96</xdr:row>
      <xdr:rowOff>0</xdr:rowOff>
    </xdr:from>
    <xdr:ext cx="184730" cy="468013"/>
    <xdr:sp macro="" textlink="">
      <xdr:nvSpPr>
        <xdr:cNvPr id="22" name="Rectangle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3985174" y="16478250"/>
          <a:ext cx="184730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fr-FR" sz="2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1</xdr:col>
      <xdr:colOff>3127925</xdr:colOff>
      <xdr:row>96</xdr:row>
      <xdr:rowOff>0</xdr:rowOff>
    </xdr:from>
    <xdr:ext cx="184730" cy="468013"/>
    <xdr:sp macro="" textlink="">
      <xdr:nvSpPr>
        <xdr:cNvPr id="23" name="Rectangle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3985175" y="16478250"/>
          <a:ext cx="184730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fr-FR" sz="2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1</xdr:col>
      <xdr:colOff>3127924</xdr:colOff>
      <xdr:row>96</xdr:row>
      <xdr:rowOff>0</xdr:rowOff>
    </xdr:from>
    <xdr:ext cx="184730" cy="468013"/>
    <xdr:sp macro="" textlink="">
      <xdr:nvSpPr>
        <xdr:cNvPr id="24" name="Rectangle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3985174" y="16478250"/>
          <a:ext cx="184730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fr-FR" sz="2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1</xdr:col>
      <xdr:colOff>3146974</xdr:colOff>
      <xdr:row>96</xdr:row>
      <xdr:rowOff>0</xdr:rowOff>
    </xdr:from>
    <xdr:ext cx="184730" cy="468013"/>
    <xdr:sp macro="" textlink="">
      <xdr:nvSpPr>
        <xdr:cNvPr id="25" name="Rectangle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4004224" y="16478250"/>
          <a:ext cx="184730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fr-FR" sz="2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1</xdr:col>
      <xdr:colOff>3127924</xdr:colOff>
      <xdr:row>96</xdr:row>
      <xdr:rowOff>0</xdr:rowOff>
    </xdr:from>
    <xdr:ext cx="184730" cy="468013"/>
    <xdr:sp macro="" textlink="">
      <xdr:nvSpPr>
        <xdr:cNvPr id="11" name="Rectangl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3985174" y="16544925"/>
          <a:ext cx="184730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fr-FR" sz="2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1</xdr:col>
      <xdr:colOff>3127924</xdr:colOff>
      <xdr:row>96</xdr:row>
      <xdr:rowOff>0</xdr:rowOff>
    </xdr:from>
    <xdr:ext cx="184730" cy="468013"/>
    <xdr:sp macro="" textlink="">
      <xdr:nvSpPr>
        <xdr:cNvPr id="13" name="Rectangl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3985174" y="17583150"/>
          <a:ext cx="184730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fr-FR" sz="2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1</xdr:col>
      <xdr:colOff>3127924</xdr:colOff>
      <xdr:row>96</xdr:row>
      <xdr:rowOff>0</xdr:rowOff>
    </xdr:from>
    <xdr:ext cx="184730" cy="468013"/>
    <xdr:sp macro="" textlink="">
      <xdr:nvSpPr>
        <xdr:cNvPr id="14" name="Rectangle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3985174" y="17583150"/>
          <a:ext cx="184730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fr-FR" sz="2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1</xdr:col>
      <xdr:colOff>3127924</xdr:colOff>
      <xdr:row>96</xdr:row>
      <xdr:rowOff>0</xdr:rowOff>
    </xdr:from>
    <xdr:ext cx="184730" cy="468013"/>
    <xdr:sp macro="" textlink="">
      <xdr:nvSpPr>
        <xdr:cNvPr id="16" name="Rectangle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3985174" y="17583150"/>
          <a:ext cx="184730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fr-FR" sz="2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1</xdr:col>
      <xdr:colOff>3127924</xdr:colOff>
      <xdr:row>96</xdr:row>
      <xdr:rowOff>0</xdr:rowOff>
    </xdr:from>
    <xdr:ext cx="184730" cy="468013"/>
    <xdr:sp macro="" textlink="">
      <xdr:nvSpPr>
        <xdr:cNvPr id="17" name="Rectangle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3985174" y="17583150"/>
          <a:ext cx="184730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fr-FR" sz="2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1</xdr:col>
      <xdr:colOff>3127924</xdr:colOff>
      <xdr:row>96</xdr:row>
      <xdr:rowOff>0</xdr:rowOff>
    </xdr:from>
    <xdr:ext cx="184730" cy="468013"/>
    <xdr:sp macro="" textlink="">
      <xdr:nvSpPr>
        <xdr:cNvPr id="18" name="Rectangle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3985174" y="25126950"/>
          <a:ext cx="184730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fr-FR" sz="2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1</xdr:col>
      <xdr:colOff>3127924</xdr:colOff>
      <xdr:row>96</xdr:row>
      <xdr:rowOff>0</xdr:rowOff>
    </xdr:from>
    <xdr:ext cx="184730" cy="468013"/>
    <xdr:sp macro="" textlink="">
      <xdr:nvSpPr>
        <xdr:cNvPr id="19" name="Rectangle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3985174" y="25126950"/>
          <a:ext cx="184730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fr-FR" sz="2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1</xdr:col>
      <xdr:colOff>3127924</xdr:colOff>
      <xdr:row>96</xdr:row>
      <xdr:rowOff>0</xdr:rowOff>
    </xdr:from>
    <xdr:ext cx="184730" cy="468013"/>
    <xdr:sp macro="" textlink="">
      <xdr:nvSpPr>
        <xdr:cNvPr id="20" name="Rectangle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3985174" y="25126950"/>
          <a:ext cx="184730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fr-FR" sz="2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1</xdr:col>
      <xdr:colOff>3127924</xdr:colOff>
      <xdr:row>96</xdr:row>
      <xdr:rowOff>0</xdr:rowOff>
    </xdr:from>
    <xdr:ext cx="184730" cy="468013"/>
    <xdr:sp macro="" textlink="">
      <xdr:nvSpPr>
        <xdr:cNvPr id="21" name="Rectangle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3985174" y="25126950"/>
          <a:ext cx="184730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fr-FR" sz="2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twoCellAnchor editAs="oneCell">
    <xdr:from>
      <xdr:col>0</xdr:col>
      <xdr:colOff>0</xdr:colOff>
      <xdr:row>0</xdr:row>
      <xdr:rowOff>0</xdr:rowOff>
    </xdr:from>
    <xdr:to>
      <xdr:col>3</xdr:col>
      <xdr:colOff>548640</xdr:colOff>
      <xdr:row>4</xdr:row>
      <xdr:rowOff>106680</xdr:rowOff>
    </xdr:to>
    <xdr:pic>
      <xdr:nvPicPr>
        <xdr:cNvPr id="28" name="Image 5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PicPr>
          <a:picLocks noRo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5615940" cy="108966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pic>
    <xdr:clientData/>
  </xdr:twoCellAnchor>
  <xdr:twoCellAnchor editAs="oneCell">
    <xdr:from>
      <xdr:col>0</xdr:col>
      <xdr:colOff>394606</xdr:colOff>
      <xdr:row>38</xdr:row>
      <xdr:rowOff>299356</xdr:rowOff>
    </xdr:from>
    <xdr:to>
      <xdr:col>6</xdr:col>
      <xdr:colOff>571499</xdr:colOff>
      <xdr:row>38</xdr:row>
      <xdr:rowOff>3905250</xdr:rowOff>
    </xdr:to>
    <xdr:pic>
      <xdr:nvPicPr>
        <xdr:cNvPr id="40" name="Image 39">
          <a:extLst>
            <a:ext uri="{FF2B5EF4-FFF2-40B4-BE49-F238E27FC236}">
              <a16:creationId xmlns:a16="http://schemas.microsoft.com/office/drawing/2014/main" id="{22210E4B-F83A-4ACD-B1FB-170071176D24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4606" y="9348106"/>
          <a:ext cx="8150679" cy="360589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1270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1270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ba130.commandes@banquealimentaire.org" TargetMode="External"/><Relationship Id="rId1" Type="http://schemas.openxmlformats.org/officeDocument/2006/relationships/hyperlink" Target="mailto:ba130.commandes@banquealimentaire.org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IT349"/>
  <sheetViews>
    <sheetView tabSelected="1" zoomScaleNormal="100" zoomScaleSheetLayoutView="100" workbookViewId="0">
      <selection activeCell="D27" sqref="D27:I27"/>
    </sheetView>
  </sheetViews>
  <sheetFormatPr baseColWidth="10" defaultColWidth="11.42578125" defaultRowHeight="15" x14ac:dyDescent="0.25"/>
  <cols>
    <col min="1" max="1" width="13.28515625" bestFit="1" customWidth="1"/>
    <col min="2" max="2" width="50" customWidth="1"/>
    <col min="3" max="3" width="10.5703125" bestFit="1" customWidth="1"/>
    <col min="4" max="4" width="15.85546875" bestFit="1" customWidth="1"/>
    <col min="5" max="5" width="13.5703125" customWidth="1"/>
    <col min="6" max="6" width="16.140625" customWidth="1"/>
    <col min="7" max="7" width="8.7109375" bestFit="1" customWidth="1"/>
    <col min="8" max="8" width="17.5703125" customWidth="1"/>
    <col min="9" max="9" width="18.28515625" style="26" bestFit="1" customWidth="1"/>
    <col min="10" max="10" width="4" style="84" customWidth="1"/>
    <col min="11" max="11" width="14.28515625" style="84" customWidth="1"/>
    <col min="12" max="12" width="9.140625" customWidth="1"/>
    <col min="13" max="13" width="18.140625" customWidth="1"/>
    <col min="14" max="14" width="8.85546875" customWidth="1"/>
    <col min="15" max="15" width="27.5703125" customWidth="1"/>
    <col min="16" max="34" width="12.28515625" bestFit="1" customWidth="1"/>
    <col min="35" max="35" width="13.5703125" bestFit="1" customWidth="1"/>
    <col min="36" max="254" width="11.42578125" bestFit="1" customWidth="1"/>
  </cols>
  <sheetData>
    <row r="2" spans="1:11" ht="21" customHeight="1" x14ac:dyDescent="0.5">
      <c r="B2" s="1"/>
      <c r="C2" s="1"/>
      <c r="F2" s="243" t="s">
        <v>286</v>
      </c>
      <c r="G2" s="244"/>
      <c r="H2" s="245">
        <v>45400</v>
      </c>
      <c r="I2" s="246"/>
    </row>
    <row r="3" spans="1:11" ht="21" customHeight="1" x14ac:dyDescent="0.25">
      <c r="F3" s="247" t="s">
        <v>284</v>
      </c>
      <c r="G3" s="247"/>
      <c r="H3" s="248">
        <v>45418</v>
      </c>
      <c r="I3" s="248"/>
    </row>
    <row r="4" spans="1:11" ht="21" customHeight="1" x14ac:dyDescent="0.25">
      <c r="F4" s="247" t="s">
        <v>285</v>
      </c>
      <c r="G4" s="247"/>
      <c r="H4" s="262">
        <v>45443</v>
      </c>
      <c r="I4" s="262"/>
    </row>
    <row r="5" spans="1:11" ht="16.5" thickBot="1" x14ac:dyDescent="0.3">
      <c r="F5" s="247" t="s">
        <v>315</v>
      </c>
      <c r="G5" s="247"/>
      <c r="H5" s="249">
        <f ca="1">TODAY()</f>
        <v>45405</v>
      </c>
      <c r="I5" s="249"/>
    </row>
    <row r="6" spans="1:11" ht="15" customHeight="1" x14ac:dyDescent="0.25">
      <c r="A6" s="250" t="s">
        <v>475</v>
      </c>
      <c r="B6" s="251"/>
      <c r="C6" s="251"/>
      <c r="D6" s="251"/>
      <c r="E6" s="251"/>
      <c r="F6" s="251"/>
      <c r="G6" s="251"/>
      <c r="H6" s="251"/>
      <c r="I6" s="252"/>
    </row>
    <row r="7" spans="1:11" ht="15" customHeight="1" x14ac:dyDescent="0.25">
      <c r="A7" s="253"/>
      <c r="B7" s="254"/>
      <c r="C7" s="254"/>
      <c r="D7" s="254"/>
      <c r="E7" s="254"/>
      <c r="F7" s="254"/>
      <c r="G7" s="254"/>
      <c r="H7" s="254"/>
      <c r="I7" s="255"/>
    </row>
    <row r="8" spans="1:11" ht="15" customHeight="1" x14ac:dyDescent="0.25">
      <c r="A8" s="253"/>
      <c r="B8" s="254"/>
      <c r="C8" s="254"/>
      <c r="D8" s="254"/>
      <c r="E8" s="254"/>
      <c r="F8" s="254"/>
      <c r="G8" s="254"/>
      <c r="H8" s="254"/>
      <c r="I8" s="255"/>
    </row>
    <row r="9" spans="1:11" ht="15.75" customHeight="1" thickBot="1" x14ac:dyDescent="0.3">
      <c r="A9" s="256"/>
      <c r="B9" s="257"/>
      <c r="C9" s="257"/>
      <c r="D9" s="257"/>
      <c r="E9" s="257"/>
      <c r="F9" s="257"/>
      <c r="G9" s="257"/>
      <c r="H9" s="257"/>
      <c r="I9" s="258"/>
    </row>
    <row r="10" spans="1:11" s="43" customFormat="1" ht="7.5" customHeight="1" thickBot="1" x14ac:dyDescent="0.3">
      <c r="A10" s="47"/>
      <c r="B10" s="47"/>
      <c r="C10" s="47"/>
      <c r="D10" s="47"/>
      <c r="E10" s="47"/>
      <c r="F10" s="47"/>
      <c r="G10" s="47"/>
      <c r="H10" s="47"/>
      <c r="I10" s="47"/>
      <c r="J10" s="84"/>
      <c r="K10" s="84"/>
    </row>
    <row r="11" spans="1:11" s="44" customFormat="1" ht="18.75" x14ac:dyDescent="0.3">
      <c r="A11" s="267" t="s">
        <v>474</v>
      </c>
      <c r="B11" s="268"/>
      <c r="C11" s="268"/>
      <c r="D11" s="268"/>
      <c r="E11" s="268"/>
      <c r="F11" s="268"/>
      <c r="G11" s="268"/>
      <c r="H11" s="268"/>
      <c r="I11" s="269"/>
      <c r="J11" s="85"/>
      <c r="K11" s="85"/>
    </row>
    <row r="12" spans="1:11" s="4" customFormat="1" ht="18.75" x14ac:dyDescent="0.3">
      <c r="A12" s="48" t="s">
        <v>317</v>
      </c>
      <c r="B12" s="49"/>
      <c r="C12" s="49" t="s">
        <v>0</v>
      </c>
      <c r="D12" s="49"/>
      <c r="E12" s="49" t="s">
        <v>1</v>
      </c>
      <c r="F12" s="49"/>
      <c r="G12" s="49"/>
      <c r="H12" s="49"/>
      <c r="I12" s="50"/>
      <c r="J12" s="85"/>
      <c r="K12" s="85"/>
    </row>
    <row r="13" spans="1:11" s="4" customFormat="1" ht="18.75" x14ac:dyDescent="0.3">
      <c r="A13" s="58" t="s">
        <v>322</v>
      </c>
      <c r="B13" s="59"/>
      <c r="C13" s="59"/>
      <c r="D13" s="59"/>
      <c r="E13" s="59"/>
      <c r="F13" s="59"/>
      <c r="G13" s="59"/>
      <c r="H13" s="59"/>
      <c r="I13" s="60"/>
      <c r="J13" s="85"/>
      <c r="K13" s="85"/>
    </row>
    <row r="14" spans="1:11" s="4" customFormat="1" ht="18.75" x14ac:dyDescent="0.3">
      <c r="A14" s="58" t="s">
        <v>321</v>
      </c>
      <c r="B14" s="59"/>
      <c r="C14" s="59"/>
      <c r="D14" s="59"/>
      <c r="E14" s="59"/>
      <c r="F14" s="61" t="s">
        <v>323</v>
      </c>
      <c r="G14" s="59" t="s">
        <v>324</v>
      </c>
      <c r="H14" s="62"/>
      <c r="I14" s="60"/>
      <c r="J14" s="85"/>
      <c r="K14" s="85"/>
    </row>
    <row r="15" spans="1:11" s="4" customFormat="1" ht="19.5" thickBot="1" x14ac:dyDescent="0.35">
      <c r="A15" s="51" t="s">
        <v>2</v>
      </c>
      <c r="B15" s="52" t="s">
        <v>240</v>
      </c>
      <c r="C15" s="53"/>
      <c r="D15" s="53"/>
      <c r="E15" s="53"/>
      <c r="F15" s="53"/>
      <c r="G15" s="53"/>
      <c r="H15" s="53"/>
      <c r="I15" s="54"/>
      <c r="J15" s="85"/>
      <c r="K15" s="85"/>
    </row>
    <row r="16" spans="1:11" s="4" customFormat="1" ht="7.5" customHeight="1" thickBot="1" x14ac:dyDescent="0.35">
      <c r="A16" s="55"/>
      <c r="B16" s="56"/>
      <c r="C16" s="55"/>
      <c r="D16" s="55"/>
      <c r="E16" s="55"/>
      <c r="F16" s="55"/>
      <c r="G16" s="55"/>
      <c r="H16" s="55"/>
      <c r="I16" s="57"/>
      <c r="J16" s="85"/>
      <c r="K16" s="85"/>
    </row>
    <row r="17" spans="1:14" s="44" customFormat="1" ht="18.75" hidden="1" x14ac:dyDescent="0.3">
      <c r="A17" s="267" t="s">
        <v>316</v>
      </c>
      <c r="B17" s="268"/>
      <c r="C17" s="268"/>
      <c r="D17" s="268"/>
      <c r="E17" s="268"/>
      <c r="F17" s="268"/>
      <c r="G17" s="268"/>
      <c r="H17" s="268"/>
      <c r="I17" s="269"/>
      <c r="J17" s="85"/>
      <c r="K17" s="85"/>
    </row>
    <row r="18" spans="1:14" s="4" customFormat="1" ht="18.75" hidden="1" x14ac:dyDescent="0.3">
      <c r="A18" s="48" t="s">
        <v>318</v>
      </c>
      <c r="B18" s="49"/>
      <c r="C18" s="49" t="s">
        <v>319</v>
      </c>
      <c r="D18" s="49"/>
      <c r="E18" s="49" t="s">
        <v>320</v>
      </c>
      <c r="F18" s="49"/>
      <c r="G18" s="49"/>
      <c r="H18" s="49"/>
      <c r="I18" s="50"/>
      <c r="J18" s="85"/>
      <c r="K18" s="85"/>
    </row>
    <row r="19" spans="1:14" s="4" customFormat="1" ht="18.75" hidden="1" x14ac:dyDescent="0.3">
      <c r="A19" s="58" t="s">
        <v>322</v>
      </c>
      <c r="B19" s="59"/>
      <c r="C19" s="59"/>
      <c r="D19" s="59"/>
      <c r="E19" s="59"/>
      <c r="F19" s="59"/>
      <c r="G19" s="59"/>
      <c r="H19" s="59"/>
      <c r="I19" s="60"/>
      <c r="J19" s="85"/>
      <c r="K19" s="85"/>
    </row>
    <row r="20" spans="1:14" s="4" customFormat="1" ht="18.75" hidden="1" x14ac:dyDescent="0.3">
      <c r="A20" s="58" t="s">
        <v>321</v>
      </c>
      <c r="B20" s="59"/>
      <c r="C20" s="59"/>
      <c r="D20" s="59"/>
      <c r="E20" s="59"/>
      <c r="F20" s="61" t="s">
        <v>323</v>
      </c>
      <c r="G20" s="59" t="s">
        <v>325</v>
      </c>
      <c r="H20" s="62"/>
      <c r="I20" s="60"/>
      <c r="J20" s="85"/>
      <c r="K20" s="85"/>
    </row>
    <row r="21" spans="1:14" s="4" customFormat="1" ht="19.5" hidden="1" thickBot="1" x14ac:dyDescent="0.35">
      <c r="A21" s="51" t="s">
        <v>2</v>
      </c>
      <c r="B21" s="52" t="s">
        <v>240</v>
      </c>
      <c r="C21" s="53"/>
      <c r="D21" s="53"/>
      <c r="E21" s="53"/>
      <c r="F21" s="53"/>
      <c r="G21" s="53"/>
      <c r="H21" s="53"/>
      <c r="I21" s="54"/>
      <c r="J21" s="85"/>
      <c r="K21" s="85"/>
    </row>
    <row r="22" spans="1:14" s="4" customFormat="1" ht="18.75" hidden="1" x14ac:dyDescent="0.3">
      <c r="A22" s="49"/>
      <c r="B22" s="283"/>
      <c r="C22" s="49"/>
      <c r="D22" s="49"/>
      <c r="E22" s="49"/>
      <c r="F22" s="49"/>
      <c r="G22" s="49"/>
      <c r="H22" s="49"/>
      <c r="I22" s="284"/>
      <c r="J22" s="85"/>
      <c r="K22" s="85"/>
    </row>
    <row r="23" spans="1:14" s="4" customFormat="1" ht="7.5" customHeight="1" thickBot="1" x14ac:dyDescent="0.35">
      <c r="B23" s="46"/>
      <c r="I23" s="45"/>
      <c r="J23" s="85"/>
      <c r="K23" s="85"/>
    </row>
    <row r="24" spans="1:14" ht="15" customHeight="1" thickBot="1" x14ac:dyDescent="0.3">
      <c r="A24" s="214" t="s">
        <v>3</v>
      </c>
      <c r="B24" s="215"/>
      <c r="C24" s="215"/>
      <c r="D24" s="215"/>
      <c r="E24" s="215"/>
      <c r="F24" s="215"/>
      <c r="G24" s="215"/>
      <c r="H24" s="215"/>
      <c r="I24" s="216"/>
    </row>
    <row r="25" spans="1:14" ht="8.25" customHeight="1" x14ac:dyDescent="0.25">
      <c r="A25" s="2"/>
      <c r="B25" s="2"/>
      <c r="C25" s="2"/>
      <c r="D25" s="2"/>
      <c r="E25" s="2"/>
      <c r="F25" s="2"/>
      <c r="G25" s="2"/>
      <c r="H25" s="3"/>
    </row>
    <row r="26" spans="1:14" ht="21" x14ac:dyDescent="0.25">
      <c r="A26" s="259" t="s">
        <v>4</v>
      </c>
      <c r="B26" s="259"/>
      <c r="C26" s="260"/>
      <c r="D26" s="261" t="str">
        <f>IF(D27="","",VLOOKUP(D27,A:F,2,0))</f>
        <v/>
      </c>
      <c r="E26" s="261"/>
      <c r="F26" s="261"/>
      <c r="G26" s="261"/>
      <c r="H26" s="261"/>
      <c r="I26" s="261"/>
    </row>
    <row r="27" spans="1:14" ht="21" x14ac:dyDescent="0.35">
      <c r="A27" s="4"/>
      <c r="B27" s="217" t="s">
        <v>5</v>
      </c>
      <c r="C27" s="217"/>
      <c r="D27" s="218"/>
      <c r="E27" s="218"/>
      <c r="F27" s="218"/>
      <c r="G27" s="218"/>
      <c r="H27" s="218"/>
      <c r="I27" s="218"/>
    </row>
    <row r="28" spans="1:14" ht="21" x14ac:dyDescent="0.35">
      <c r="A28" s="266" t="s">
        <v>6</v>
      </c>
      <c r="B28" s="266"/>
      <c r="C28" s="266"/>
      <c r="D28" s="270" t="str">
        <f>IF(D26="","",VLOOKUP(D27,A:G,3,0))</f>
        <v/>
      </c>
      <c r="E28" s="270"/>
      <c r="F28" s="270"/>
      <c r="G28" s="270"/>
      <c r="H28" s="270"/>
      <c r="I28" s="270"/>
      <c r="N28" s="64"/>
    </row>
    <row r="29" spans="1:14" ht="21" x14ac:dyDescent="0.35">
      <c r="A29" s="266" t="s">
        <v>7</v>
      </c>
      <c r="B29" s="266"/>
      <c r="C29" s="266"/>
      <c r="D29" s="270" t="str">
        <f>IF(D27="","",VLOOKUP(D27,A:G,4,0))</f>
        <v/>
      </c>
      <c r="E29" s="270"/>
      <c r="F29" s="270"/>
      <c r="G29" s="270"/>
      <c r="H29" s="270"/>
      <c r="I29" s="270"/>
    </row>
    <row r="30" spans="1:14" ht="21.75" thickBot="1" x14ac:dyDescent="0.4">
      <c r="A30" s="266" t="s">
        <v>8</v>
      </c>
      <c r="B30" s="266"/>
      <c r="C30" s="266"/>
      <c r="D30" s="271" t="str">
        <f>IF(D27="","",VLOOKUP(D27,A:G,7,0))</f>
        <v/>
      </c>
      <c r="E30" s="271"/>
      <c r="F30" s="271"/>
      <c r="G30" s="271"/>
      <c r="H30" s="271"/>
      <c r="I30" s="271"/>
      <c r="K30" s="84" t="s">
        <v>314</v>
      </c>
    </row>
    <row r="31" spans="1:14" ht="21.75" thickBot="1" x14ac:dyDescent="0.4">
      <c r="B31" s="217" t="s">
        <v>266</v>
      </c>
      <c r="C31" s="265"/>
      <c r="D31" s="263"/>
      <c r="E31" s="264"/>
      <c r="F31" s="264"/>
      <c r="G31" s="223" t="str">
        <f>IF(D31&gt;H4,"Pour cette date,  utiliser le prochain BdC ","")</f>
        <v/>
      </c>
      <c r="H31" s="224"/>
      <c r="I31" s="225"/>
    </row>
    <row r="32" spans="1:14" ht="24.75" customHeight="1" thickBot="1" x14ac:dyDescent="0.55000000000000004">
      <c r="A32" s="5"/>
      <c r="B32" s="5"/>
      <c r="C32" s="5"/>
      <c r="D32" s="222">
        <f>H4-7</f>
        <v>45436</v>
      </c>
      <c r="E32" s="222"/>
      <c r="F32" s="222"/>
      <c r="G32" s="223" t="str">
        <f ca="1">IF(D32&lt;H5,"Contacter le service commande","")</f>
        <v/>
      </c>
      <c r="H32" s="224"/>
      <c r="I32" s="225"/>
    </row>
    <row r="33" spans="1:15" ht="22.5" customHeight="1" thickBot="1" x14ac:dyDescent="0.55000000000000004">
      <c r="A33" s="65"/>
      <c r="B33" s="65"/>
      <c r="C33" s="65"/>
      <c r="D33" s="83" t="e">
        <f>VLOOKUP(D27,A:F,6,0)</f>
        <v>#N/A</v>
      </c>
      <c r="E33" s="66"/>
      <c r="F33" s="66"/>
      <c r="G33" s="41"/>
      <c r="H33" s="41"/>
      <c r="I33" s="67"/>
    </row>
    <row r="34" spans="1:15" s="40" customFormat="1" ht="24.75" customHeight="1" x14ac:dyDescent="0.35">
      <c r="A34" s="219" t="s">
        <v>326</v>
      </c>
      <c r="B34" s="220"/>
      <c r="C34" s="220"/>
      <c r="D34" s="220"/>
      <c r="E34" s="220"/>
      <c r="F34" s="220"/>
      <c r="G34" s="220"/>
      <c r="H34" s="220"/>
      <c r="I34" s="221"/>
      <c r="J34" s="86"/>
      <c r="K34" s="86"/>
      <c r="M34" s="63"/>
    </row>
    <row r="35" spans="1:15" s="40" customFormat="1" ht="27" customHeight="1" x14ac:dyDescent="0.35">
      <c r="A35" s="208" t="s">
        <v>388</v>
      </c>
      <c r="B35" s="209"/>
      <c r="C35" s="209"/>
      <c r="D35" s="209"/>
      <c r="E35" s="209"/>
      <c r="F35" s="209"/>
      <c r="G35" s="209"/>
      <c r="H35" s="209"/>
      <c r="I35" s="210"/>
      <c r="J35" s="86"/>
      <c r="K35" s="86"/>
      <c r="M35" s="63"/>
    </row>
    <row r="36" spans="1:15" s="40" customFormat="1" ht="10.5" customHeight="1" thickBot="1" x14ac:dyDescent="0.4">
      <c r="A36" s="211"/>
      <c r="B36" s="212"/>
      <c r="C36" s="212"/>
      <c r="D36" s="212"/>
      <c r="E36" s="212"/>
      <c r="F36" s="212"/>
      <c r="G36" s="212"/>
      <c r="H36" s="212"/>
      <c r="I36" s="213"/>
      <c r="J36" s="86"/>
      <c r="K36" s="86"/>
    </row>
    <row r="37" spans="1:15" s="40" customFormat="1" ht="9" customHeight="1" thickBot="1" x14ac:dyDescent="0.4">
      <c r="A37" s="68"/>
      <c r="B37" s="69"/>
      <c r="C37" s="69"/>
      <c r="D37" s="69"/>
      <c r="E37" s="69"/>
      <c r="F37" s="69"/>
      <c r="G37" s="69"/>
      <c r="H37" s="69"/>
      <c r="I37" s="69"/>
      <c r="J37" s="86"/>
      <c r="K37" s="86"/>
    </row>
    <row r="38" spans="1:15" s="39" customFormat="1" ht="27" thickBot="1" x14ac:dyDescent="0.45">
      <c r="A38" s="272" t="s">
        <v>377</v>
      </c>
      <c r="B38" s="273"/>
      <c r="C38" s="273"/>
      <c r="D38" s="273"/>
      <c r="E38" s="273"/>
      <c r="F38" s="273"/>
      <c r="G38" s="273"/>
      <c r="H38" s="273"/>
      <c r="I38" s="274"/>
      <c r="J38" s="87"/>
      <c r="K38" s="87"/>
    </row>
    <row r="39" spans="1:15" ht="324.75" customHeight="1" thickBot="1" x14ac:dyDescent="0.55000000000000004">
      <c r="A39" s="275"/>
      <c r="B39" s="276"/>
      <c r="C39" s="276"/>
      <c r="D39" s="276"/>
      <c r="E39" s="276"/>
      <c r="F39" s="276"/>
      <c r="G39" s="277"/>
      <c r="H39" s="278" t="s">
        <v>9</v>
      </c>
      <c r="I39" s="279"/>
      <c r="J39" s="88"/>
    </row>
    <row r="40" spans="1:15" ht="9" customHeight="1" thickBot="1" x14ac:dyDescent="0.55000000000000004">
      <c r="A40" s="6"/>
      <c r="B40" s="6"/>
      <c r="C40" s="6"/>
      <c r="D40" s="6"/>
      <c r="E40" s="6"/>
      <c r="F40" s="6"/>
      <c r="G40" s="6"/>
      <c r="H40" s="7"/>
      <c r="I40" s="27"/>
      <c r="J40" s="88"/>
    </row>
    <row r="41" spans="1:15" ht="64.5" customHeight="1" thickBot="1" x14ac:dyDescent="0.35">
      <c r="A41" s="280" t="s">
        <v>429</v>
      </c>
      <c r="B41" s="281"/>
      <c r="C41" s="281"/>
      <c r="D41" s="281"/>
      <c r="E41" s="281"/>
      <c r="F41" s="281"/>
      <c r="G41" s="281"/>
      <c r="H41" s="281"/>
      <c r="I41" s="282"/>
      <c r="J41" s="89"/>
      <c r="K41" s="101"/>
      <c r="L41" s="4"/>
      <c r="M41" s="4"/>
      <c r="N41" s="4"/>
      <c r="O41" s="4"/>
    </row>
    <row r="42" spans="1:15" ht="6" customHeight="1" thickBot="1" x14ac:dyDescent="0.3"/>
    <row r="43" spans="1:15" ht="32.25" customHeight="1" thickBot="1" x14ac:dyDescent="0.3">
      <c r="A43" s="231" t="s">
        <v>378</v>
      </c>
      <c r="B43" s="232"/>
      <c r="C43" s="232"/>
      <c r="D43" s="232"/>
      <c r="E43" s="232"/>
      <c r="F43" s="232"/>
      <c r="G43" s="232"/>
      <c r="H43" s="232"/>
      <c r="I43" s="233"/>
    </row>
    <row r="44" spans="1:15" ht="75.75" thickBot="1" x14ac:dyDescent="0.3">
      <c r="A44" s="8" t="s">
        <v>10</v>
      </c>
      <c r="B44" s="9" t="s">
        <v>11</v>
      </c>
      <c r="C44" s="9" t="s">
        <v>12</v>
      </c>
      <c r="D44" s="9" t="s">
        <v>418</v>
      </c>
      <c r="E44" s="9" t="s">
        <v>13</v>
      </c>
      <c r="F44" s="70" t="s">
        <v>381</v>
      </c>
      <c r="G44" s="9" t="s">
        <v>484</v>
      </c>
      <c r="H44" s="9" t="s">
        <v>14</v>
      </c>
      <c r="I44" s="28" t="s">
        <v>380</v>
      </c>
    </row>
    <row r="45" spans="1:15" s="10" customFormat="1" ht="46.9" customHeight="1" x14ac:dyDescent="0.25">
      <c r="A45" s="22" t="s">
        <v>493</v>
      </c>
      <c r="B45" s="23" t="s">
        <v>419</v>
      </c>
      <c r="C45" s="16"/>
      <c r="D45" s="24">
        <v>6</v>
      </c>
      <c r="E45" s="16">
        <v>40</v>
      </c>
      <c r="F45" s="42" t="e">
        <f>IF((VLOOKUP($D$27,A:F,5,0))=2,ROUNDUP(($D$28/$D$29)*E45/100,0),"")</f>
        <v>#N/A</v>
      </c>
      <c r="G45" s="17" t="s">
        <v>485</v>
      </c>
      <c r="H45" s="18"/>
      <c r="I45" s="75" t="str">
        <f t="shared" ref="I45:I50" si="0">IF(H45="","",IF(H45="0","",H45*D45))</f>
        <v/>
      </c>
      <c r="J45" s="92"/>
      <c r="K45" s="93"/>
      <c r="L45" s="32"/>
      <c r="M45" s="32"/>
      <c r="N45" s="32"/>
      <c r="O45" s="32"/>
    </row>
    <row r="46" spans="1:15" ht="44.25" customHeight="1" x14ac:dyDescent="0.25">
      <c r="A46" s="22" t="s">
        <v>441</v>
      </c>
      <c r="B46" s="23" t="s">
        <v>455</v>
      </c>
      <c r="C46" s="16"/>
      <c r="D46" s="24">
        <v>6</v>
      </c>
      <c r="E46" s="16">
        <v>3</v>
      </c>
      <c r="F46" s="42" t="e">
        <f>IF((VLOOKUP($D$27,A:F,5,0))=2,ROUNDUP(($D$28/$D$29)*E46/100,0),"")</f>
        <v>#N/A</v>
      </c>
      <c r="G46" s="17" t="s">
        <v>485</v>
      </c>
      <c r="H46" s="18"/>
      <c r="I46" s="75" t="str">
        <f t="shared" si="0"/>
        <v/>
      </c>
    </row>
    <row r="47" spans="1:15" ht="44.25" customHeight="1" x14ac:dyDescent="0.25">
      <c r="A47" s="22" t="s">
        <v>439</v>
      </c>
      <c r="B47" s="23" t="s">
        <v>460</v>
      </c>
      <c r="C47" s="16"/>
      <c r="D47" s="24">
        <v>6</v>
      </c>
      <c r="E47" s="16">
        <v>3</v>
      </c>
      <c r="F47" s="42" t="e">
        <f>IF((VLOOKUP($D$27,A:F,5,0))=2,ROUNDUP(($D$28/$D$29)*E47/100,0),"")</f>
        <v>#N/A</v>
      </c>
      <c r="G47" s="17" t="s">
        <v>485</v>
      </c>
      <c r="H47" s="18"/>
      <c r="I47" s="75" t="str">
        <f t="shared" si="0"/>
        <v/>
      </c>
    </row>
    <row r="48" spans="1:15" ht="44.25" customHeight="1" x14ac:dyDescent="0.25">
      <c r="A48" s="22">
        <v>4410033</v>
      </c>
      <c r="B48" s="23" t="s">
        <v>461</v>
      </c>
      <c r="C48" s="16"/>
      <c r="D48" s="24">
        <v>5.34</v>
      </c>
      <c r="E48" s="16">
        <v>4</v>
      </c>
      <c r="F48" s="42" t="e">
        <f>IF((VLOOKUP($D$27,A:F,5,0))=2,ROUNDUP(($D$28/$D$29)*E48/100,0),"")</f>
        <v>#N/A</v>
      </c>
      <c r="G48" s="17" t="s">
        <v>485</v>
      </c>
      <c r="H48" s="18"/>
      <c r="I48" s="75" t="str">
        <f t="shared" ref="I48" si="1">IF(H48="","",IF(H48="0","",H48*D48))</f>
        <v/>
      </c>
    </row>
    <row r="49" spans="1:15" ht="44.25" customHeight="1" x14ac:dyDescent="0.25">
      <c r="A49" s="22">
        <v>4910033</v>
      </c>
      <c r="B49" s="23" t="s">
        <v>454</v>
      </c>
      <c r="C49" s="16"/>
      <c r="D49" s="24">
        <v>9</v>
      </c>
      <c r="E49" s="16">
        <v>2</v>
      </c>
      <c r="F49" s="42" t="e">
        <f>IF((VLOOKUP($D$27,A:F,5,0))=2,ROUNDUP(($D$28/$D$29)*E49/100,0),"")</f>
        <v>#N/A</v>
      </c>
      <c r="G49" s="17" t="s">
        <v>485</v>
      </c>
      <c r="H49" s="18"/>
      <c r="I49" s="75" t="str">
        <f t="shared" si="0"/>
        <v/>
      </c>
    </row>
    <row r="50" spans="1:15" ht="44.25" customHeight="1" x14ac:dyDescent="0.25">
      <c r="A50" s="22" t="s">
        <v>437</v>
      </c>
      <c r="B50" s="23" t="s">
        <v>453</v>
      </c>
      <c r="C50" s="78"/>
      <c r="D50" s="24">
        <v>1.52</v>
      </c>
      <c r="E50" s="16">
        <v>5</v>
      </c>
      <c r="F50" s="42" t="e">
        <f>IF((VLOOKUP($D$27,A:F,5,0))=2,ROUNDUP(($D$28/$D$29)*E50/100,0),"")</f>
        <v>#N/A</v>
      </c>
      <c r="G50" s="17" t="s">
        <v>485</v>
      </c>
      <c r="H50" s="18"/>
      <c r="I50" s="75" t="str">
        <f t="shared" si="0"/>
        <v/>
      </c>
    </row>
    <row r="51" spans="1:15" ht="38.25" customHeight="1" thickBot="1" x14ac:dyDescent="0.3">
      <c r="H51" s="76" t="s">
        <v>387</v>
      </c>
      <c r="I51" s="77">
        <f>SUM(I45:I50)</f>
        <v>0</v>
      </c>
    </row>
    <row r="52" spans="1:15" s="20" customFormat="1" ht="31.5" customHeight="1" thickBot="1" x14ac:dyDescent="0.3">
      <c r="A52" s="231" t="s">
        <v>334</v>
      </c>
      <c r="B52" s="232"/>
      <c r="C52" s="232"/>
      <c r="D52" s="232"/>
      <c r="E52" s="232"/>
      <c r="F52" s="232"/>
      <c r="G52" s="232"/>
      <c r="H52" s="232"/>
      <c r="I52" s="233"/>
      <c r="J52" s="90"/>
      <c r="K52" s="91"/>
      <c r="L52" s="33"/>
      <c r="M52" s="33"/>
      <c r="N52" s="33"/>
      <c r="O52" s="33"/>
    </row>
    <row r="53" spans="1:15" s="10" customFormat="1" ht="61.15" customHeight="1" thickBot="1" x14ac:dyDescent="0.3">
      <c r="A53" s="8" t="s">
        <v>10</v>
      </c>
      <c r="B53" s="9" t="s">
        <v>11</v>
      </c>
      <c r="C53" s="9" t="s">
        <v>12</v>
      </c>
      <c r="D53" s="9" t="s">
        <v>16</v>
      </c>
      <c r="E53" s="9" t="s">
        <v>363</v>
      </c>
      <c r="F53" s="70" t="s">
        <v>333</v>
      </c>
      <c r="G53" s="9" t="s">
        <v>484</v>
      </c>
      <c r="H53" s="9" t="s">
        <v>379</v>
      </c>
      <c r="I53" s="28" t="s">
        <v>380</v>
      </c>
      <c r="J53" s="92"/>
      <c r="K53" s="93"/>
      <c r="L53" s="32"/>
      <c r="M53" s="32"/>
      <c r="N53" s="32"/>
      <c r="O53" s="32"/>
    </row>
    <row r="54" spans="1:15" s="20" customFormat="1" ht="46.9" customHeight="1" x14ac:dyDescent="0.25">
      <c r="A54" s="22" t="s">
        <v>386</v>
      </c>
      <c r="B54" s="23" t="s">
        <v>440</v>
      </c>
      <c r="C54" s="16"/>
      <c r="D54" s="24" t="s">
        <v>362</v>
      </c>
      <c r="E54" s="16">
        <v>12</v>
      </c>
      <c r="F54" s="42" t="e">
        <f>IF((VLOOKUP($D$27,A:F,5,0))=2,ROUNDUP(($D$28/$D$29)*E54/100,0),"")</f>
        <v>#N/A</v>
      </c>
      <c r="G54" s="17" t="s">
        <v>486</v>
      </c>
      <c r="H54" s="18"/>
      <c r="I54" s="29" t="str">
        <f>IF(H54="","",IF(H54="","",H54))</f>
        <v/>
      </c>
      <c r="J54" s="90"/>
      <c r="K54" s="91"/>
      <c r="L54" s="33"/>
      <c r="M54" s="33"/>
      <c r="N54" s="33"/>
      <c r="O54" s="33"/>
    </row>
    <row r="55" spans="1:15" s="10" customFormat="1" ht="46.9" customHeight="1" x14ac:dyDescent="0.25">
      <c r="A55" s="22">
        <v>1010001</v>
      </c>
      <c r="B55" s="23" t="s">
        <v>459</v>
      </c>
      <c r="C55" s="16"/>
      <c r="D55" s="24" t="s">
        <v>362</v>
      </c>
      <c r="E55" s="16">
        <v>20</v>
      </c>
      <c r="F55" s="42" t="e">
        <f>IF((VLOOKUP($D$27,A:F,5,0))=2,ROUNDUP(($D$28/$D$29)*E55/100,0),"")</f>
        <v>#N/A</v>
      </c>
      <c r="G55" s="17" t="s">
        <v>486</v>
      </c>
      <c r="H55" s="18"/>
      <c r="I55" s="29" t="str">
        <f>IF(H55="","",IF(H55="","",H55))</f>
        <v/>
      </c>
      <c r="J55" s="92"/>
      <c r="K55" s="93"/>
      <c r="L55" s="32"/>
      <c r="M55" s="32"/>
      <c r="N55" s="32"/>
      <c r="O55" s="32"/>
    </row>
    <row r="56" spans="1:15" s="19" customFormat="1" ht="43.9" customHeight="1" x14ac:dyDescent="0.3">
      <c r="A56" s="22" t="s">
        <v>356</v>
      </c>
      <c r="B56" s="23" t="s">
        <v>426</v>
      </c>
      <c r="C56" s="16"/>
      <c r="D56" s="24" t="s">
        <v>362</v>
      </c>
      <c r="E56" s="16">
        <v>40</v>
      </c>
      <c r="F56" s="42" t="e">
        <f>IF((VLOOKUP($D$27,A:F,5,0))=2,ROUNDUP(($D$28/$D$29)*E56/100,0),"")</f>
        <v>#N/A</v>
      </c>
      <c r="G56" s="17" t="s">
        <v>486</v>
      </c>
      <c r="H56" s="18"/>
      <c r="I56" s="29" t="str">
        <f t="shared" ref="I56" si="2">IF(H56="","",IF(H56="","",H56))</f>
        <v/>
      </c>
      <c r="J56" s="96"/>
      <c r="K56" s="85"/>
      <c r="L56" s="4"/>
      <c r="M56" s="4"/>
      <c r="N56" s="4"/>
      <c r="O56" s="4"/>
    </row>
    <row r="57" spans="1:15" s="10" customFormat="1" ht="46.9" customHeight="1" x14ac:dyDescent="0.25">
      <c r="A57" s="22" t="s">
        <v>385</v>
      </c>
      <c r="B57" s="23" t="s">
        <v>438</v>
      </c>
      <c r="C57" s="16"/>
      <c r="D57" s="79" t="s">
        <v>362</v>
      </c>
      <c r="E57" s="16">
        <v>30</v>
      </c>
      <c r="F57" s="42" t="e">
        <f>IF((VLOOKUP($D$27,A:F,5,0))=2,ROUNDUP(($D$28/$D$29)*E57/100,0),"")</f>
        <v>#N/A</v>
      </c>
      <c r="G57" s="17" t="s">
        <v>486</v>
      </c>
      <c r="H57" s="18"/>
      <c r="I57" s="29" t="str">
        <f t="shared" ref="I57:I58" si="3">IF(H57="","",IF(H57="","",H57))</f>
        <v/>
      </c>
      <c r="J57" s="92"/>
      <c r="K57" s="93"/>
      <c r="L57" s="32"/>
      <c r="M57" s="32"/>
      <c r="N57" s="32"/>
      <c r="O57" s="32"/>
    </row>
    <row r="58" spans="1:15" s="20" customFormat="1" ht="46.9" customHeight="1" x14ac:dyDescent="0.25">
      <c r="A58" s="22" t="s">
        <v>260</v>
      </c>
      <c r="B58" s="23" t="s">
        <v>470</v>
      </c>
      <c r="C58" s="16"/>
      <c r="D58" s="24" t="s">
        <v>362</v>
      </c>
      <c r="E58" s="16">
        <v>20</v>
      </c>
      <c r="F58" s="42" t="e">
        <f>IF((VLOOKUP($D$27,A:F,5,0))=2,ROUNDUP(($D$28/$D$29)*E58/100,0),"")</f>
        <v>#N/A</v>
      </c>
      <c r="G58" s="17" t="s">
        <v>486</v>
      </c>
      <c r="H58" s="18"/>
      <c r="I58" s="29" t="str">
        <f t="shared" si="3"/>
        <v/>
      </c>
      <c r="J58" s="90"/>
      <c r="K58" s="91"/>
      <c r="L58" s="33"/>
      <c r="M58" s="33"/>
      <c r="N58" s="33"/>
      <c r="O58" s="33"/>
    </row>
    <row r="59" spans="1:15" s="10" customFormat="1" ht="46.9" customHeight="1" x14ac:dyDescent="0.25">
      <c r="A59" s="22" t="s">
        <v>260</v>
      </c>
      <c r="B59" s="23" t="s">
        <v>420</v>
      </c>
      <c r="C59" s="16"/>
      <c r="D59" s="24" t="s">
        <v>362</v>
      </c>
      <c r="E59" s="16">
        <v>80</v>
      </c>
      <c r="F59" s="42" t="e">
        <f>IF((VLOOKUP($D$27,A:F,5,0))=2,ROUNDUP(($D$28/$D$29)*E59/100,0),"")</f>
        <v>#N/A</v>
      </c>
      <c r="G59" s="17" t="s">
        <v>486</v>
      </c>
      <c r="H59" s="18"/>
      <c r="I59" s="29" t="str">
        <f>IF(H59="","",IF(H59="","",H59))</f>
        <v/>
      </c>
      <c r="J59" s="92"/>
      <c r="K59" s="93"/>
      <c r="L59" s="32"/>
      <c r="M59" s="32"/>
      <c r="N59" s="32"/>
      <c r="O59" s="32"/>
    </row>
    <row r="60" spans="1:15" s="19" customFormat="1" ht="36" customHeight="1" thickBot="1" x14ac:dyDescent="0.35">
      <c r="A60" s="20"/>
      <c r="B60" s="20"/>
      <c r="C60" s="20"/>
      <c r="D60" s="20"/>
      <c r="E60" s="20"/>
      <c r="F60" s="20"/>
      <c r="G60" s="20"/>
      <c r="H60" s="76" t="s">
        <v>387</v>
      </c>
      <c r="I60" s="77">
        <f>SUM(I54:I59)</f>
        <v>0</v>
      </c>
      <c r="J60" s="94"/>
      <c r="K60" s="95"/>
      <c r="L60" s="35"/>
      <c r="M60" s="34"/>
      <c r="N60" s="36"/>
      <c r="O60" s="4"/>
    </row>
    <row r="61" spans="1:15" s="10" customFormat="1" ht="54" customHeight="1" thickBot="1" x14ac:dyDescent="0.3">
      <c r="A61" s="240" t="s">
        <v>336</v>
      </c>
      <c r="B61" s="241"/>
      <c r="C61" s="241"/>
      <c r="D61" s="241"/>
      <c r="E61" s="241"/>
      <c r="F61" s="241"/>
      <c r="G61" s="241"/>
      <c r="H61" s="241"/>
      <c r="I61" s="242"/>
      <c r="J61" s="92"/>
      <c r="K61" s="93"/>
      <c r="L61" s="32"/>
      <c r="M61" s="32"/>
      <c r="N61" s="32"/>
      <c r="O61" s="32"/>
    </row>
    <row r="62" spans="1:15" s="19" customFormat="1" ht="70.150000000000006" customHeight="1" thickBot="1" x14ac:dyDescent="0.35">
      <c r="A62" s="8" t="s">
        <v>10</v>
      </c>
      <c r="B62" s="9" t="s">
        <v>11</v>
      </c>
      <c r="C62" s="9" t="s">
        <v>12</v>
      </c>
      <c r="D62" s="9" t="s">
        <v>382</v>
      </c>
      <c r="E62" s="9" t="s">
        <v>13</v>
      </c>
      <c r="F62" s="70" t="s">
        <v>327</v>
      </c>
      <c r="G62" s="9" t="s">
        <v>484</v>
      </c>
      <c r="H62" s="9" t="s">
        <v>14</v>
      </c>
      <c r="I62" s="74" t="s">
        <v>380</v>
      </c>
      <c r="J62" s="94"/>
      <c r="K62" s="95"/>
      <c r="L62" s="35"/>
      <c r="M62" s="34"/>
      <c r="N62" s="36"/>
      <c r="O62" s="4"/>
    </row>
    <row r="63" spans="1:15" s="10" customFormat="1" ht="46.9" customHeight="1" x14ac:dyDescent="0.25">
      <c r="A63" s="22" t="s">
        <v>493</v>
      </c>
      <c r="B63" s="23" t="s">
        <v>419</v>
      </c>
      <c r="C63" s="16"/>
      <c r="D63" s="24">
        <v>6</v>
      </c>
      <c r="E63" s="16">
        <v>50</v>
      </c>
      <c r="F63" s="42" t="e">
        <f>IF((VLOOKUP($D$27,A:F,5,0))=1,ROUNDUP(($D$28/$D$29)*E63/100,0),"")</f>
        <v>#N/A</v>
      </c>
      <c r="G63" s="17" t="s">
        <v>485</v>
      </c>
      <c r="H63" s="18"/>
      <c r="I63" s="75" t="str">
        <f t="shared" ref="I63" si="4">IF(H63="","",IF(H63="0","",H63*D63))</f>
        <v/>
      </c>
      <c r="J63" s="92"/>
      <c r="K63" s="93"/>
      <c r="L63" s="32"/>
      <c r="M63" s="32"/>
      <c r="N63" s="32"/>
      <c r="O63" s="32"/>
    </row>
    <row r="64" spans="1:15" s="19" customFormat="1" ht="49.5" customHeight="1" x14ac:dyDescent="0.3">
      <c r="A64" s="22" t="s">
        <v>494</v>
      </c>
      <c r="B64" s="23" t="s">
        <v>432</v>
      </c>
      <c r="C64" s="16"/>
      <c r="D64" s="24">
        <v>1.5</v>
      </c>
      <c r="E64" s="16">
        <v>3</v>
      </c>
      <c r="F64" s="42" t="e">
        <f>IF((VLOOKUP($D$27,A:F,5,0))=1,ROUNDUP(($D$28/$D$29)*E64/100,0),"")</f>
        <v>#N/A</v>
      </c>
      <c r="G64" s="17" t="s">
        <v>485</v>
      </c>
      <c r="H64" s="18"/>
      <c r="I64" s="75" t="str">
        <f t="shared" ref="I64:I69" si="5">IF(H64="","",IF(H64="0","",H64*D64))</f>
        <v/>
      </c>
      <c r="J64" s="94"/>
      <c r="K64" s="95"/>
      <c r="L64" s="35"/>
      <c r="M64" s="34"/>
      <c r="N64" s="36"/>
      <c r="O64" s="4"/>
    </row>
    <row r="65" spans="1:15" s="20" customFormat="1" ht="49.5" customHeight="1" x14ac:dyDescent="0.25">
      <c r="A65" s="22" t="s">
        <v>383</v>
      </c>
      <c r="B65" s="23" t="s">
        <v>422</v>
      </c>
      <c r="C65" s="16"/>
      <c r="D65" s="24">
        <v>5.39</v>
      </c>
      <c r="E65" s="16">
        <v>1</v>
      </c>
      <c r="F65" s="42" t="e">
        <f>IF((VLOOKUP($D$27,A:F,5,0))=1,ROUNDUP(($D$28/$D$29)*E65/100,0),"")</f>
        <v>#N/A</v>
      </c>
      <c r="G65" s="17" t="s">
        <v>485</v>
      </c>
      <c r="H65" s="18"/>
      <c r="I65" s="75" t="str">
        <f t="shared" si="5"/>
        <v/>
      </c>
      <c r="J65" s="90"/>
      <c r="K65" s="91"/>
      <c r="L65" s="33"/>
      <c r="M65" s="33"/>
      <c r="N65" s="33"/>
      <c r="O65" s="33"/>
    </row>
    <row r="66" spans="1:15" s="19" customFormat="1" ht="49.5" customHeight="1" x14ac:dyDescent="0.3">
      <c r="A66" s="22" t="s">
        <v>501</v>
      </c>
      <c r="B66" s="23" t="s">
        <v>433</v>
      </c>
      <c r="C66" s="16"/>
      <c r="D66" s="24">
        <v>10</v>
      </c>
      <c r="E66" s="16">
        <v>1</v>
      </c>
      <c r="F66" s="42" t="e">
        <f>IF((VLOOKUP($D$27,A:F,5,0))=1,ROUNDUP(($D$28/$D$29)*E66/100,0),"")</f>
        <v>#N/A</v>
      </c>
      <c r="G66" s="17" t="s">
        <v>485</v>
      </c>
      <c r="H66" s="18"/>
      <c r="I66" s="75" t="str">
        <f t="shared" si="5"/>
        <v/>
      </c>
      <c r="J66" s="94"/>
      <c r="K66" s="95"/>
      <c r="L66" s="35"/>
      <c r="M66" s="34"/>
      <c r="N66" s="36"/>
      <c r="O66" s="4"/>
    </row>
    <row r="67" spans="1:15" s="19" customFormat="1" ht="49.5" customHeight="1" x14ac:dyDescent="0.3">
      <c r="A67" s="22" t="s">
        <v>497</v>
      </c>
      <c r="B67" s="23" t="s">
        <v>498</v>
      </c>
      <c r="C67" s="16"/>
      <c r="D67" s="24">
        <v>12</v>
      </c>
      <c r="E67" s="16">
        <v>3</v>
      </c>
      <c r="F67" s="42" t="e">
        <f>IF((VLOOKUP($D$27,A:F,5,0))=1,ROUNDUP(($D$28/$D$29)*E67/100,0),"")</f>
        <v>#N/A</v>
      </c>
      <c r="G67" s="17" t="s">
        <v>485</v>
      </c>
      <c r="H67" s="18"/>
      <c r="I67" s="75" t="str">
        <f t="shared" ref="I67:I68" si="6">IF(H67="","",IF(H67="0","",H67*D67))</f>
        <v/>
      </c>
      <c r="J67" s="204"/>
      <c r="K67" s="95"/>
      <c r="L67" s="35"/>
      <c r="M67" s="34"/>
      <c r="N67" s="36"/>
      <c r="O67" s="4"/>
    </row>
    <row r="68" spans="1:15" s="20" customFormat="1" ht="49.5" customHeight="1" x14ac:dyDescent="0.25">
      <c r="A68" s="22" t="s">
        <v>500</v>
      </c>
      <c r="B68" s="23" t="s">
        <v>499</v>
      </c>
      <c r="C68" s="42"/>
      <c r="D68" s="24">
        <v>10</v>
      </c>
      <c r="E68" s="16">
        <v>1</v>
      </c>
      <c r="F68" s="42" t="e">
        <f>IF((VLOOKUP($D$27,A:F,5,0))=1,ROUNDUP(($D$28/$D$29)*E68/100,0),"")</f>
        <v>#N/A</v>
      </c>
      <c r="G68" s="17" t="s">
        <v>485</v>
      </c>
      <c r="H68" s="18"/>
      <c r="I68" s="75" t="str">
        <f t="shared" si="6"/>
        <v/>
      </c>
      <c r="J68" s="90"/>
      <c r="K68" s="91"/>
      <c r="L68" s="33"/>
      <c r="M68" s="33"/>
      <c r="N68" s="33"/>
      <c r="O68" s="33"/>
    </row>
    <row r="69" spans="1:15" s="19" customFormat="1" ht="49.5" customHeight="1" x14ac:dyDescent="0.3">
      <c r="A69" s="22">
        <v>1210239</v>
      </c>
      <c r="B69" s="23" t="s">
        <v>471</v>
      </c>
      <c r="C69" s="16"/>
      <c r="D69" s="24">
        <v>6</v>
      </c>
      <c r="E69" s="16">
        <v>3</v>
      </c>
      <c r="F69" s="42" t="e">
        <f>IF((VLOOKUP($D$27,A:F,5,0))=1,ROUNDUP(($D$28/$D$29)*E69/100,0),"")</f>
        <v>#N/A</v>
      </c>
      <c r="G69" s="17" t="s">
        <v>485</v>
      </c>
      <c r="H69" s="18"/>
      <c r="I69" s="75" t="str">
        <f t="shared" si="5"/>
        <v/>
      </c>
      <c r="J69" s="204"/>
      <c r="K69" s="95"/>
      <c r="L69" s="35"/>
      <c r="M69" s="34"/>
      <c r="N69" s="36"/>
      <c r="O69" s="4"/>
    </row>
    <row r="70" spans="1:15" s="19" customFormat="1" ht="49.5" customHeight="1" x14ac:dyDescent="0.3">
      <c r="A70" s="22">
        <v>2010139</v>
      </c>
      <c r="B70" s="23" t="s">
        <v>458</v>
      </c>
      <c r="C70" s="16"/>
      <c r="D70" s="24">
        <v>6.78</v>
      </c>
      <c r="E70" s="16">
        <v>2</v>
      </c>
      <c r="F70" s="42" t="e">
        <f>IF((VLOOKUP($D$27,A:F,5,0))=1,ROUNDUP(($D$28/$D$29)*E70/100,0),"")</f>
        <v>#N/A</v>
      </c>
      <c r="G70" s="17" t="s">
        <v>485</v>
      </c>
      <c r="H70" s="18"/>
      <c r="I70" s="75" t="str">
        <f t="shared" ref="I70" si="7">IF(H70="","",IF(H70="0","",H70*D70))</f>
        <v/>
      </c>
      <c r="J70" s="94"/>
      <c r="K70" s="95"/>
      <c r="L70" s="35"/>
      <c r="M70" s="34"/>
      <c r="N70" s="36"/>
      <c r="O70" s="4"/>
    </row>
    <row r="71" spans="1:15" s="19" customFormat="1" ht="49.5" customHeight="1" x14ac:dyDescent="0.3">
      <c r="A71" s="22" t="s">
        <v>495</v>
      </c>
      <c r="B71" s="23" t="s">
        <v>496</v>
      </c>
      <c r="C71" s="42"/>
      <c r="D71" s="24">
        <v>6</v>
      </c>
      <c r="E71" s="16">
        <v>3</v>
      </c>
      <c r="F71" s="42" t="e">
        <f>IF((VLOOKUP($D$27,A:F,5,0))=1,ROUNDUP(($D$28/$D$29)*E71/100,0),"")</f>
        <v>#N/A</v>
      </c>
      <c r="G71" s="17" t="s">
        <v>485</v>
      </c>
      <c r="H71" s="18"/>
      <c r="I71" s="75" t="str">
        <f>IF(H71="","",IF(H71="0","",H71*D71))</f>
        <v/>
      </c>
      <c r="J71" s="94"/>
      <c r="K71" s="95"/>
      <c r="L71" s="35"/>
      <c r="M71" s="34"/>
      <c r="N71" s="36"/>
      <c r="O71" s="4"/>
    </row>
    <row r="72" spans="1:15" s="19" customFormat="1" ht="49.5" customHeight="1" x14ac:dyDescent="0.3">
      <c r="A72" s="22" t="s">
        <v>467</v>
      </c>
      <c r="B72" s="23" t="s">
        <v>468</v>
      </c>
      <c r="C72" s="42"/>
      <c r="D72" s="24">
        <v>5.4119999999999999</v>
      </c>
      <c r="E72" s="16">
        <v>3</v>
      </c>
      <c r="F72" s="42" t="e">
        <f>IF((VLOOKUP($D$27,A:F,5,0))=1,ROUNDUP(($D$28/$D$29)*E72/100,0),"")</f>
        <v>#N/A</v>
      </c>
      <c r="G72" s="17" t="s">
        <v>485</v>
      </c>
      <c r="H72" s="18"/>
      <c r="I72" s="75" t="str">
        <f t="shared" ref="I72:I75" si="8">IF(H72="","",IF(H72="0","",H72*D72))</f>
        <v/>
      </c>
      <c r="J72" s="94"/>
      <c r="K72" s="95"/>
      <c r="L72" s="35"/>
      <c r="M72" s="34"/>
      <c r="N72" s="36"/>
      <c r="O72" s="4"/>
    </row>
    <row r="73" spans="1:15" s="19" customFormat="1" ht="49.5" customHeight="1" x14ac:dyDescent="0.3">
      <c r="A73" s="22" t="s">
        <v>464</v>
      </c>
      <c r="B73" s="23" t="s">
        <v>465</v>
      </c>
      <c r="C73" s="42"/>
      <c r="D73" s="24">
        <v>10.92</v>
      </c>
      <c r="E73" s="16">
        <v>4</v>
      </c>
      <c r="F73" s="42" t="e">
        <f>IF((VLOOKUP($D$27,A:F,5,0))=1,ROUNDUP(($D$28/$D$29)*E73/100,0),"")</f>
        <v>#N/A</v>
      </c>
      <c r="G73" s="17" t="s">
        <v>485</v>
      </c>
      <c r="H73" s="18"/>
      <c r="I73" s="75" t="str">
        <f>IF(H73="","",IF(H73="0","",H73*D73))</f>
        <v/>
      </c>
      <c r="J73" s="94"/>
      <c r="K73" s="95"/>
      <c r="L73" s="35"/>
      <c r="M73" s="34"/>
      <c r="N73" s="36"/>
      <c r="O73" s="4"/>
    </row>
    <row r="74" spans="1:15" s="19" customFormat="1" ht="49.5" customHeight="1" x14ac:dyDescent="0.3">
      <c r="A74" s="22" t="s">
        <v>469</v>
      </c>
      <c r="B74" s="23" t="s">
        <v>466</v>
      </c>
      <c r="C74" s="42"/>
      <c r="D74" s="24">
        <v>11.1</v>
      </c>
      <c r="E74" s="16">
        <v>4</v>
      </c>
      <c r="F74" s="42" t="e">
        <f>IF((VLOOKUP($D$27,A:F,5,0))=1,ROUNDUP(($D$28/$D$29)*E74/100,0),"")</f>
        <v>#N/A</v>
      </c>
      <c r="G74" s="17" t="s">
        <v>485</v>
      </c>
      <c r="H74" s="18"/>
      <c r="I74" s="75" t="str">
        <f>IF(H74="","",IF(H74="0","",H74*D74))</f>
        <v/>
      </c>
      <c r="J74" s="94"/>
      <c r="K74" s="95"/>
      <c r="L74" s="35"/>
      <c r="M74" s="34"/>
      <c r="N74" s="36"/>
      <c r="O74" s="4"/>
    </row>
    <row r="75" spans="1:15" s="19" customFormat="1" ht="49.5" customHeight="1" x14ac:dyDescent="0.3">
      <c r="A75" s="22" t="s">
        <v>384</v>
      </c>
      <c r="B75" s="23" t="s">
        <v>421</v>
      </c>
      <c r="C75" s="16"/>
      <c r="D75" s="24">
        <v>4.7</v>
      </c>
      <c r="E75" s="16">
        <v>5</v>
      </c>
      <c r="F75" s="42" t="e">
        <f>IF((VLOOKUP($D$27,A:F,5,0))=1,ROUNDUP(($D$28/$D$29)*E75/100,0),"")</f>
        <v>#N/A</v>
      </c>
      <c r="G75" s="17" t="s">
        <v>485</v>
      </c>
      <c r="H75" s="18"/>
      <c r="I75" s="75" t="str">
        <f t="shared" si="8"/>
        <v/>
      </c>
      <c r="J75" s="94"/>
      <c r="K75" s="95"/>
      <c r="L75" s="35"/>
      <c r="M75" s="34"/>
      <c r="N75" s="36"/>
      <c r="O75" s="4"/>
    </row>
    <row r="76" spans="1:15" s="20" customFormat="1" ht="49.5" customHeight="1" thickBot="1" x14ac:dyDescent="0.3">
      <c r="H76" s="76" t="s">
        <v>387</v>
      </c>
      <c r="I76" s="77">
        <f>SUM(I63:I75)</f>
        <v>0</v>
      </c>
      <c r="J76" s="90"/>
      <c r="K76" s="91"/>
      <c r="L76" s="33"/>
      <c r="M76" s="33"/>
      <c r="N76" s="33"/>
      <c r="O76" s="33"/>
    </row>
    <row r="77" spans="1:15" s="10" customFormat="1" ht="45" customHeight="1" thickBot="1" x14ac:dyDescent="0.3">
      <c r="A77" s="240" t="s">
        <v>457</v>
      </c>
      <c r="B77" s="241"/>
      <c r="C77" s="241"/>
      <c r="D77" s="241"/>
      <c r="E77" s="241"/>
      <c r="F77" s="241"/>
      <c r="G77" s="241"/>
      <c r="H77" s="241"/>
      <c r="I77" s="242"/>
      <c r="J77" s="92"/>
      <c r="K77" s="93"/>
      <c r="L77" s="32"/>
      <c r="M77" s="32"/>
      <c r="N77" s="32"/>
      <c r="O77" s="32"/>
    </row>
    <row r="78" spans="1:15" s="19" customFormat="1" ht="49.5" customHeight="1" thickBot="1" x14ac:dyDescent="0.35">
      <c r="A78" s="8" t="s">
        <v>10</v>
      </c>
      <c r="B78" s="9" t="s">
        <v>11</v>
      </c>
      <c r="C78" s="9" t="s">
        <v>12</v>
      </c>
      <c r="D78" s="9" t="s">
        <v>382</v>
      </c>
      <c r="E78" s="9" t="s">
        <v>363</v>
      </c>
      <c r="F78" s="70" t="s">
        <v>333</v>
      </c>
      <c r="G78" s="9" t="s">
        <v>484</v>
      </c>
      <c r="H78" s="9" t="s">
        <v>379</v>
      </c>
      <c r="I78" s="28" t="s">
        <v>380</v>
      </c>
      <c r="J78" s="94"/>
      <c r="K78" s="95"/>
      <c r="L78" s="35"/>
      <c r="M78" s="34"/>
      <c r="N78" s="36"/>
      <c r="O78" s="4"/>
    </row>
    <row r="79" spans="1:15" s="20" customFormat="1" ht="49.5" customHeight="1" x14ac:dyDescent="0.25">
      <c r="A79" s="22">
        <v>1910011</v>
      </c>
      <c r="B79" s="23" t="s">
        <v>463</v>
      </c>
      <c r="C79" s="42"/>
      <c r="D79" s="24">
        <v>6</v>
      </c>
      <c r="E79" s="16">
        <v>10</v>
      </c>
      <c r="F79" s="42" t="e">
        <f>IF((VLOOKUP($D$27,A:F,5,0))=1,ROUNDUP(($D$28/$D$29)*E79/100,0),"")</f>
        <v>#N/A</v>
      </c>
      <c r="G79" s="17" t="s">
        <v>486</v>
      </c>
      <c r="H79" s="18"/>
      <c r="I79" s="29" t="str">
        <f t="shared" ref="I79" si="9">IF(H79="","",IF(H79="","",H79))</f>
        <v/>
      </c>
      <c r="J79" s="90"/>
      <c r="K79" s="91"/>
      <c r="L79" s="33"/>
      <c r="M79" s="33"/>
      <c r="N79" s="33"/>
      <c r="O79" s="33"/>
    </row>
    <row r="80" spans="1:15" s="20" customFormat="1" ht="49.5" customHeight="1" thickBot="1" x14ac:dyDescent="0.3">
      <c r="H80" s="76" t="s">
        <v>387</v>
      </c>
      <c r="I80" s="77">
        <f>SUM(I79:I79)</f>
        <v>0</v>
      </c>
      <c r="J80" s="90"/>
      <c r="K80" s="91"/>
      <c r="L80" s="33"/>
      <c r="M80" s="33"/>
      <c r="N80" s="33"/>
      <c r="O80" s="33"/>
    </row>
    <row r="81" spans="1:254" s="20" customFormat="1" ht="49.5" customHeight="1" thickBot="1" x14ac:dyDescent="0.3">
      <c r="A81" s="234" t="s">
        <v>423</v>
      </c>
      <c r="B81" s="235"/>
      <c r="C81" s="235"/>
      <c r="D81" s="235"/>
      <c r="E81" s="235"/>
      <c r="F81" s="235"/>
      <c r="G81" s="235"/>
      <c r="H81" s="235"/>
      <c r="I81" s="236"/>
      <c r="J81" s="90"/>
      <c r="K81" s="91"/>
      <c r="L81" s="33"/>
      <c r="M81" s="33"/>
      <c r="N81" s="33"/>
      <c r="O81" s="33"/>
    </row>
    <row r="82" spans="1:254" s="20" customFormat="1" ht="49.5" customHeight="1" thickBot="1" x14ac:dyDescent="0.3">
      <c r="A82" s="8" t="s">
        <v>10</v>
      </c>
      <c r="B82" s="9" t="s">
        <v>11</v>
      </c>
      <c r="C82" s="9" t="s">
        <v>12</v>
      </c>
      <c r="D82" s="9" t="s">
        <v>382</v>
      </c>
      <c r="E82" s="9" t="s">
        <v>13</v>
      </c>
      <c r="F82" s="70" t="s">
        <v>327</v>
      </c>
      <c r="G82" s="9" t="s">
        <v>484</v>
      </c>
      <c r="H82" s="9" t="s">
        <v>14</v>
      </c>
      <c r="I82" s="74" t="s">
        <v>380</v>
      </c>
      <c r="J82" s="90"/>
      <c r="K82" s="91"/>
      <c r="L82" s="33"/>
      <c r="M82" s="33"/>
      <c r="N82" s="33"/>
      <c r="O82" s="33"/>
    </row>
    <row r="83" spans="1:254" s="20" customFormat="1" ht="38.450000000000003" customHeight="1" x14ac:dyDescent="0.25">
      <c r="A83" s="22" t="s">
        <v>456</v>
      </c>
      <c r="B83" s="23" t="s">
        <v>503</v>
      </c>
      <c r="C83" s="42"/>
      <c r="D83" s="24">
        <v>3.04</v>
      </c>
      <c r="E83" s="42">
        <v>3</v>
      </c>
      <c r="F83" s="42" t="e">
        <f t="shared" ref="F83" si="10">ROUNDUP(($D$28/$D$29)*E83/100,0)</f>
        <v>#VALUE!</v>
      </c>
      <c r="G83" s="17" t="s">
        <v>485</v>
      </c>
      <c r="H83" s="80"/>
      <c r="I83" s="81" t="str">
        <f>IF(H83="","",IF(H83="0","",H83*D83))</f>
        <v/>
      </c>
      <c r="J83" s="90"/>
      <c r="K83" s="91"/>
      <c r="L83" s="33"/>
      <c r="M83" s="33"/>
      <c r="N83" s="33"/>
      <c r="O83" s="33"/>
    </row>
    <row r="84" spans="1:254" s="20" customFormat="1" ht="38.450000000000003" customHeight="1" x14ac:dyDescent="0.25">
      <c r="A84" s="22" t="s">
        <v>434</v>
      </c>
      <c r="B84" s="23" t="s">
        <v>462</v>
      </c>
      <c r="C84" s="16"/>
      <c r="D84" s="24">
        <v>6</v>
      </c>
      <c r="E84" s="16">
        <v>2</v>
      </c>
      <c r="F84" s="42" t="e">
        <f t="shared" ref="F84" si="11">ROUNDUP(($D$28/$D$29)*E84/100,0)</f>
        <v>#VALUE!</v>
      </c>
      <c r="G84" s="17" t="s">
        <v>485</v>
      </c>
      <c r="H84" s="18"/>
      <c r="I84" s="81" t="str">
        <f t="shared" ref="I84" si="12">IF(H84="","",IF(H84="0","",H84*D84))</f>
        <v/>
      </c>
      <c r="J84" s="90"/>
      <c r="K84" s="91"/>
      <c r="L84" s="33"/>
      <c r="M84" s="33"/>
      <c r="N84" s="33"/>
      <c r="O84" s="33"/>
    </row>
    <row r="85" spans="1:254" s="19" customFormat="1" ht="30" customHeight="1" x14ac:dyDescent="0.3">
      <c r="A85" s="20"/>
      <c r="B85" s="20"/>
      <c r="C85" s="20"/>
      <c r="D85" s="20"/>
      <c r="E85" s="20"/>
      <c r="F85" s="20"/>
      <c r="G85" s="20"/>
      <c r="H85" s="76" t="s">
        <v>387</v>
      </c>
      <c r="I85" s="77">
        <f>SUM(I83:I84)</f>
        <v>0</v>
      </c>
      <c r="J85" s="84"/>
      <c r="K85" s="85"/>
      <c r="L85" s="4"/>
      <c r="M85" s="4"/>
      <c r="N85" s="4"/>
      <c r="O85" s="4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</row>
    <row r="86" spans="1:254" s="19" customFormat="1" ht="30" customHeight="1" thickBot="1" x14ac:dyDescent="0.35">
      <c r="A86" s="20"/>
      <c r="B86" s="20"/>
      <c r="C86" s="20"/>
      <c r="D86" s="20"/>
      <c r="E86" s="20"/>
      <c r="F86" s="20"/>
      <c r="G86" s="20"/>
      <c r="H86" s="21"/>
      <c r="I86" s="30"/>
      <c r="J86" s="96"/>
      <c r="K86" s="85"/>
      <c r="L86" s="4"/>
      <c r="M86" s="4"/>
      <c r="N86" s="4"/>
      <c r="O86" s="4"/>
    </row>
    <row r="87" spans="1:254" s="19" customFormat="1" ht="42.6" customHeight="1" thickBot="1" x14ac:dyDescent="0.35">
      <c r="A87" s="237" t="s">
        <v>335</v>
      </c>
      <c r="B87" s="238"/>
      <c r="C87" s="238"/>
      <c r="D87" s="238"/>
      <c r="E87" s="238"/>
      <c r="F87" s="238"/>
      <c r="G87" s="238"/>
      <c r="H87" s="238"/>
      <c r="I87" s="239"/>
      <c r="J87" s="96"/>
      <c r="K87" s="85"/>
      <c r="L87" s="4"/>
      <c r="M87" s="4"/>
      <c r="N87" s="4"/>
      <c r="O87" s="4"/>
    </row>
    <row r="88" spans="1:254" ht="55.5" customHeight="1" thickBot="1" x14ac:dyDescent="0.35">
      <c r="A88" s="73" t="s">
        <v>10</v>
      </c>
      <c r="B88" s="9" t="s">
        <v>11</v>
      </c>
      <c r="C88" s="9" t="s">
        <v>12</v>
      </c>
      <c r="D88" s="9" t="s">
        <v>16</v>
      </c>
      <c r="E88" s="206" t="s">
        <v>487</v>
      </c>
      <c r="F88" s="207" t="s">
        <v>333</v>
      </c>
      <c r="G88" s="9" t="s">
        <v>484</v>
      </c>
      <c r="H88" s="9" t="s">
        <v>488</v>
      </c>
      <c r="I88" s="28" t="s">
        <v>15</v>
      </c>
      <c r="K88" s="85"/>
      <c r="L88" s="4"/>
      <c r="M88" s="4"/>
      <c r="N88" s="4"/>
      <c r="O88" s="4"/>
    </row>
    <row r="89" spans="1:254" ht="43.9" customHeight="1" x14ac:dyDescent="0.25">
      <c r="A89" s="22" t="s">
        <v>428</v>
      </c>
      <c r="B89" s="23" t="s">
        <v>430</v>
      </c>
      <c r="C89" s="16"/>
      <c r="D89" s="24" t="s">
        <v>362</v>
      </c>
      <c r="E89" s="16">
        <v>10</v>
      </c>
      <c r="F89" s="42" t="e">
        <f t="shared" ref="F89:F93" si="13">ROUNDUP(($D$28/$D$29)*E89/100,0)</f>
        <v>#VALUE!</v>
      </c>
      <c r="G89" s="17" t="s">
        <v>486</v>
      </c>
      <c r="H89" s="18"/>
      <c r="I89" s="29" t="str">
        <f t="shared" ref="I89:I94" si="14">IF(H89="","",IF(H89="","",H89))</f>
        <v/>
      </c>
    </row>
    <row r="90" spans="1:254" ht="43.9" customHeight="1" x14ac:dyDescent="0.25">
      <c r="A90" s="22" t="s">
        <v>473</v>
      </c>
      <c r="B90" s="23" t="s">
        <v>472</v>
      </c>
      <c r="C90" s="16"/>
      <c r="D90" s="24" t="s">
        <v>362</v>
      </c>
      <c r="E90" s="16">
        <v>5</v>
      </c>
      <c r="F90" s="42" t="e">
        <f t="shared" si="13"/>
        <v>#VALUE!</v>
      </c>
      <c r="G90" s="17" t="s">
        <v>486</v>
      </c>
      <c r="H90" s="18"/>
      <c r="I90" s="29" t="str">
        <f t="shared" si="14"/>
        <v/>
      </c>
    </row>
    <row r="91" spans="1:254" s="19" customFormat="1" ht="43.9" customHeight="1" x14ac:dyDescent="0.3">
      <c r="A91" s="22" t="s">
        <v>258</v>
      </c>
      <c r="B91" s="23" t="s">
        <v>427</v>
      </c>
      <c r="C91" s="16"/>
      <c r="D91" s="24" t="s">
        <v>362</v>
      </c>
      <c r="E91" s="16">
        <v>20</v>
      </c>
      <c r="F91" s="42" t="e">
        <f t="shared" si="13"/>
        <v>#VALUE!</v>
      </c>
      <c r="G91" s="17" t="s">
        <v>486</v>
      </c>
      <c r="H91" s="18"/>
      <c r="I91" s="29" t="str">
        <f t="shared" ref="I91:I93" si="15">IF(H91="","",IF(H91="","",H91))</f>
        <v/>
      </c>
      <c r="J91" s="96"/>
      <c r="K91" s="96"/>
      <c r="O91" s="4"/>
    </row>
    <row r="92" spans="1:254" ht="43.9" customHeight="1" x14ac:dyDescent="0.3">
      <c r="A92" s="22" t="s">
        <v>360</v>
      </c>
      <c r="B92" s="23" t="s">
        <v>425</v>
      </c>
      <c r="C92" s="16"/>
      <c r="D92" s="24" t="s">
        <v>362</v>
      </c>
      <c r="E92" s="16">
        <v>30</v>
      </c>
      <c r="F92" s="42" t="e">
        <f t="shared" si="13"/>
        <v>#VALUE!</v>
      </c>
      <c r="G92" s="17" t="s">
        <v>486</v>
      </c>
      <c r="H92" s="18"/>
      <c r="I92" s="29" t="str">
        <f t="shared" si="15"/>
        <v/>
      </c>
      <c r="K92" s="85"/>
      <c r="L92" s="4"/>
      <c r="M92" s="4"/>
      <c r="N92" s="4"/>
      <c r="O92" s="4"/>
    </row>
    <row r="93" spans="1:254" ht="43.9" customHeight="1" x14ac:dyDescent="0.3">
      <c r="A93" s="22" t="s">
        <v>259</v>
      </c>
      <c r="B93" s="23" t="s">
        <v>424</v>
      </c>
      <c r="C93" s="42"/>
      <c r="D93" s="24" t="s">
        <v>362</v>
      </c>
      <c r="E93" s="42">
        <v>30</v>
      </c>
      <c r="F93" s="42" t="e">
        <f t="shared" si="13"/>
        <v>#VALUE!</v>
      </c>
      <c r="G93" s="17" t="s">
        <v>486</v>
      </c>
      <c r="H93" s="18"/>
      <c r="I93" s="29" t="str">
        <f t="shared" si="15"/>
        <v/>
      </c>
      <c r="K93" s="85"/>
      <c r="L93" s="4"/>
      <c r="M93" s="4"/>
      <c r="N93" s="4"/>
      <c r="O93" s="4"/>
    </row>
    <row r="94" spans="1:254" ht="43.9" customHeight="1" x14ac:dyDescent="0.25">
      <c r="A94" s="22" t="s">
        <v>350</v>
      </c>
      <c r="B94" s="23" t="s">
        <v>361</v>
      </c>
      <c r="C94" s="16"/>
      <c r="D94" s="24" t="s">
        <v>362</v>
      </c>
      <c r="E94" s="16">
        <v>15</v>
      </c>
      <c r="F94" s="42" t="e">
        <f t="shared" ref="F94" si="16">ROUNDUP(($D$28/$D$29)*E94/100,0)</f>
        <v>#VALUE!</v>
      </c>
      <c r="G94" s="17" t="s">
        <v>486</v>
      </c>
      <c r="H94" s="18"/>
      <c r="I94" s="29" t="str">
        <f t="shared" si="14"/>
        <v/>
      </c>
    </row>
    <row r="95" spans="1:254" ht="39.75" customHeight="1" x14ac:dyDescent="0.25">
      <c r="H95" s="82" t="s">
        <v>263</v>
      </c>
      <c r="I95" s="77">
        <f>SUM(I89:I94)</f>
        <v>0</v>
      </c>
    </row>
    <row r="96" spans="1:254" ht="18.75" x14ac:dyDescent="0.25">
      <c r="H96" s="82" t="s">
        <v>390</v>
      </c>
      <c r="I96" s="77">
        <f>I51+I60+I76+I85+I95+I80</f>
        <v>0</v>
      </c>
      <c r="J96" s="97"/>
      <c r="K96" s="97"/>
      <c r="L96" s="71"/>
    </row>
    <row r="97" spans="1:12" ht="23.25" x14ac:dyDescent="0.25">
      <c r="A97" s="229" t="s">
        <v>328</v>
      </c>
      <c r="B97" s="229"/>
      <c r="C97" s="229"/>
      <c r="D97" s="229"/>
      <c r="E97" s="229"/>
      <c r="F97" s="229"/>
      <c r="G97" s="229"/>
      <c r="H97" s="229"/>
      <c r="I97" s="229"/>
      <c r="J97" s="97"/>
      <c r="K97" s="97"/>
      <c r="L97" s="71"/>
    </row>
    <row r="98" spans="1:12" ht="18.75" x14ac:dyDescent="0.25">
      <c r="A98" s="230" t="s">
        <v>329</v>
      </c>
      <c r="B98" s="230"/>
      <c r="C98" s="230"/>
      <c r="D98" s="230"/>
      <c r="E98" s="230"/>
      <c r="F98" s="230"/>
      <c r="G98" s="230"/>
      <c r="H98" s="230"/>
      <c r="I98" s="230"/>
      <c r="J98" s="98"/>
      <c r="K98" s="98"/>
      <c r="L98" s="71"/>
    </row>
    <row r="99" spans="1:12" ht="73.5" hidden="1" customHeight="1" thickBot="1" x14ac:dyDescent="0.3">
      <c r="A99" s="25"/>
      <c r="B99" s="25"/>
      <c r="C99" s="25"/>
      <c r="D99" s="25"/>
      <c r="E99" s="25"/>
      <c r="F99" s="25"/>
      <c r="G99" s="25"/>
      <c r="H99" s="25"/>
      <c r="I99" s="31"/>
      <c r="J99" s="98"/>
      <c r="K99" s="98"/>
      <c r="L99" s="71"/>
    </row>
    <row r="100" spans="1:12" ht="25.5" hidden="1" customHeight="1" thickBot="1" x14ac:dyDescent="0.3">
      <c r="A100" s="226" t="s">
        <v>17</v>
      </c>
      <c r="B100" s="227"/>
      <c r="C100" s="227"/>
      <c r="D100" s="227"/>
      <c r="E100" s="227"/>
      <c r="F100" s="227"/>
      <c r="G100" s="227"/>
      <c r="H100" s="227"/>
      <c r="I100" s="228"/>
      <c r="J100" s="98"/>
      <c r="K100" s="98"/>
      <c r="L100" s="71"/>
    </row>
    <row r="101" spans="1:12" ht="12" hidden="1" customHeight="1" x14ac:dyDescent="0.25">
      <c r="J101" s="98"/>
      <c r="K101" s="98"/>
      <c r="L101" s="71"/>
    </row>
    <row r="102" spans="1:12" ht="52.5" hidden="1" customHeight="1" x14ac:dyDescent="0.25">
      <c r="A102" s="15">
        <v>1</v>
      </c>
      <c r="B102" s="15">
        <v>2</v>
      </c>
      <c r="C102" s="15">
        <v>3</v>
      </c>
      <c r="D102" s="15">
        <v>4</v>
      </c>
      <c r="E102" s="15">
        <v>5</v>
      </c>
      <c r="F102" s="15">
        <v>6</v>
      </c>
      <c r="G102" s="15"/>
      <c r="J102" s="99"/>
      <c r="K102" s="99"/>
      <c r="L102" s="71"/>
    </row>
    <row r="103" spans="1:12" ht="33.6" hidden="1" customHeight="1" thickBot="1" x14ac:dyDescent="0.3">
      <c r="A103" s="11" t="s">
        <v>18</v>
      </c>
      <c r="B103" s="12" t="s">
        <v>19</v>
      </c>
      <c r="C103" s="12" t="s">
        <v>20</v>
      </c>
      <c r="D103" s="37" t="s">
        <v>268</v>
      </c>
      <c r="E103" s="38" t="s">
        <v>21</v>
      </c>
      <c r="F103" s="13" t="s">
        <v>22</v>
      </c>
      <c r="G103" s="14" t="s">
        <v>8</v>
      </c>
      <c r="J103" s="98"/>
      <c r="K103" s="98"/>
      <c r="L103" s="71"/>
    </row>
    <row r="104" spans="1:12" ht="45.6" hidden="1" customHeight="1" thickBot="1" x14ac:dyDescent="0.3">
      <c r="A104" s="160">
        <v>1300001</v>
      </c>
      <c r="B104" s="161" t="s">
        <v>289</v>
      </c>
      <c r="C104" s="199">
        <v>29295</v>
      </c>
      <c r="D104" s="199">
        <v>1</v>
      </c>
      <c r="E104" s="199">
        <v>1</v>
      </c>
      <c r="F104" s="161" t="s">
        <v>27</v>
      </c>
      <c r="G104" s="162"/>
      <c r="H104" s="163"/>
      <c r="I104" s="164"/>
      <c r="J104" s="98"/>
      <c r="K104" s="98"/>
      <c r="L104" s="71"/>
    </row>
    <row r="105" spans="1:12" ht="45.6" hidden="1" customHeight="1" thickBot="1" x14ac:dyDescent="0.3">
      <c r="A105" s="160">
        <v>1300002</v>
      </c>
      <c r="B105" s="161" t="s">
        <v>290</v>
      </c>
      <c r="C105" s="199">
        <v>1830</v>
      </c>
      <c r="D105" s="199">
        <v>1</v>
      </c>
      <c r="E105" s="199">
        <v>2</v>
      </c>
      <c r="F105" s="161" t="s">
        <v>40</v>
      </c>
      <c r="G105" s="162"/>
      <c r="H105" s="163"/>
      <c r="I105" s="164"/>
      <c r="J105" s="99"/>
      <c r="K105" s="99"/>
      <c r="L105" s="71"/>
    </row>
    <row r="106" spans="1:12" ht="45.6" hidden="1" customHeight="1" thickBot="1" x14ac:dyDescent="0.3">
      <c r="A106" s="160">
        <v>1300005</v>
      </c>
      <c r="B106" s="161" t="s">
        <v>291</v>
      </c>
      <c r="C106" s="199">
        <v>39720</v>
      </c>
      <c r="D106" s="199">
        <v>1</v>
      </c>
      <c r="E106" s="199">
        <v>1</v>
      </c>
      <c r="F106" s="161" t="s">
        <v>27</v>
      </c>
      <c r="G106" s="162"/>
      <c r="H106" s="163"/>
      <c r="I106" s="164"/>
      <c r="J106" s="99"/>
      <c r="K106" s="99"/>
      <c r="L106" s="71"/>
    </row>
    <row r="107" spans="1:12" ht="45.6" hidden="1" customHeight="1" thickBot="1" x14ac:dyDescent="0.3">
      <c r="A107" s="160">
        <v>1300006</v>
      </c>
      <c r="B107" s="161" t="s">
        <v>292</v>
      </c>
      <c r="C107" s="199">
        <v>4740</v>
      </c>
      <c r="D107" s="199">
        <v>1</v>
      </c>
      <c r="E107" s="199">
        <v>2</v>
      </c>
      <c r="F107" s="161" t="s">
        <v>40</v>
      </c>
      <c r="G107" s="162"/>
      <c r="H107" s="163"/>
      <c r="I107" s="164"/>
      <c r="J107" s="98"/>
      <c r="K107" s="98"/>
      <c r="L107" s="71"/>
    </row>
    <row r="108" spans="1:12" ht="45.6" hidden="1" customHeight="1" thickBot="1" x14ac:dyDescent="0.3">
      <c r="A108" s="160">
        <v>1300007</v>
      </c>
      <c r="B108" s="161" t="s">
        <v>347</v>
      </c>
      <c r="C108" s="199">
        <f>+C107+C106</f>
        <v>44460</v>
      </c>
      <c r="D108" s="199">
        <v>1</v>
      </c>
      <c r="E108" s="199">
        <v>1</v>
      </c>
      <c r="F108" s="161" t="s">
        <v>348</v>
      </c>
      <c r="G108" s="162"/>
      <c r="H108" s="163"/>
      <c r="I108" s="164"/>
      <c r="J108" s="98"/>
      <c r="K108" s="98"/>
      <c r="L108" s="71"/>
    </row>
    <row r="109" spans="1:12" ht="45.6" hidden="1" customHeight="1" thickBot="1" x14ac:dyDescent="0.3">
      <c r="A109" s="102">
        <v>1130004</v>
      </c>
      <c r="B109" s="103" t="s">
        <v>29</v>
      </c>
      <c r="C109" s="187">
        <v>400</v>
      </c>
      <c r="D109" s="187">
        <v>2</v>
      </c>
      <c r="E109" s="187">
        <v>1</v>
      </c>
      <c r="F109" s="103" t="s">
        <v>27</v>
      </c>
      <c r="G109" s="104" t="s">
        <v>364</v>
      </c>
      <c r="H109" s="105"/>
      <c r="I109" s="105"/>
      <c r="J109" s="98"/>
      <c r="K109" s="98"/>
      <c r="L109" s="71"/>
    </row>
    <row r="110" spans="1:12" ht="45.6" hidden="1" customHeight="1" thickBot="1" x14ac:dyDescent="0.3">
      <c r="A110" s="102">
        <v>1130006</v>
      </c>
      <c r="B110" s="103" t="s">
        <v>30</v>
      </c>
      <c r="C110" s="187">
        <v>80</v>
      </c>
      <c r="D110" s="187">
        <v>1</v>
      </c>
      <c r="E110" s="187">
        <v>1</v>
      </c>
      <c r="F110" s="103" t="s">
        <v>27</v>
      </c>
      <c r="G110" s="104" t="s">
        <v>162</v>
      </c>
      <c r="H110" s="106"/>
      <c r="I110" s="107"/>
      <c r="J110" s="98"/>
      <c r="K110" s="98"/>
      <c r="L110" s="71"/>
    </row>
    <row r="111" spans="1:12" ht="45.6" hidden="1" customHeight="1" thickBot="1" x14ac:dyDescent="0.3">
      <c r="A111" s="102">
        <v>1130007</v>
      </c>
      <c r="B111" s="103" t="s">
        <v>32</v>
      </c>
      <c r="C111" s="187">
        <v>80</v>
      </c>
      <c r="D111" s="187">
        <v>1</v>
      </c>
      <c r="E111" s="187">
        <v>1</v>
      </c>
      <c r="F111" s="103" t="s">
        <v>27</v>
      </c>
      <c r="G111" s="104" t="s">
        <v>332</v>
      </c>
      <c r="H111" s="106"/>
      <c r="I111" s="108"/>
      <c r="J111" s="98"/>
      <c r="K111" s="98"/>
      <c r="L111" s="71"/>
    </row>
    <row r="112" spans="1:12" ht="45.6" hidden="1" customHeight="1" thickBot="1" x14ac:dyDescent="0.3">
      <c r="A112" s="109">
        <v>1130008</v>
      </c>
      <c r="B112" s="110" t="s">
        <v>33</v>
      </c>
      <c r="C112" s="188">
        <v>200</v>
      </c>
      <c r="D112" s="188">
        <v>1</v>
      </c>
      <c r="E112" s="188">
        <v>1</v>
      </c>
      <c r="F112" s="110" t="s">
        <v>27</v>
      </c>
      <c r="G112" s="111" t="s">
        <v>393</v>
      </c>
      <c r="H112" s="112"/>
      <c r="I112" s="113"/>
      <c r="J112" s="98"/>
      <c r="K112" s="98"/>
      <c r="L112" s="71"/>
    </row>
    <row r="113" spans="1:12" ht="45.6" hidden="1" customHeight="1" thickBot="1" x14ac:dyDescent="0.3">
      <c r="A113" s="102">
        <v>1130013</v>
      </c>
      <c r="B113" s="103" t="s">
        <v>34</v>
      </c>
      <c r="C113" s="187">
        <v>180</v>
      </c>
      <c r="D113" s="187">
        <v>2</v>
      </c>
      <c r="E113" s="187">
        <v>1</v>
      </c>
      <c r="F113" s="103" t="s">
        <v>27</v>
      </c>
      <c r="G113" s="114" t="s">
        <v>35</v>
      </c>
      <c r="H113" s="114"/>
      <c r="I113" s="108"/>
      <c r="J113" s="98"/>
      <c r="K113" s="98"/>
      <c r="L113" s="71"/>
    </row>
    <row r="114" spans="1:12" ht="45.6" hidden="1" customHeight="1" thickBot="1" x14ac:dyDescent="0.3">
      <c r="A114" s="102">
        <v>1130018</v>
      </c>
      <c r="B114" s="103" t="s">
        <v>36</v>
      </c>
      <c r="C114" s="187">
        <v>200</v>
      </c>
      <c r="D114" s="187">
        <v>2</v>
      </c>
      <c r="E114" s="187">
        <v>1</v>
      </c>
      <c r="F114" s="103" t="s">
        <v>27</v>
      </c>
      <c r="G114" s="104" t="s">
        <v>431</v>
      </c>
      <c r="H114" s="106"/>
      <c r="I114" s="108"/>
      <c r="J114" s="98"/>
      <c r="K114" s="98"/>
      <c r="L114" s="71"/>
    </row>
    <row r="115" spans="1:12" ht="45.6" hidden="1" customHeight="1" thickBot="1" x14ac:dyDescent="0.3">
      <c r="A115" s="102">
        <v>1130020</v>
      </c>
      <c r="B115" s="103" t="s">
        <v>37</v>
      </c>
      <c r="C115" s="187">
        <v>50</v>
      </c>
      <c r="D115" s="187">
        <v>1</v>
      </c>
      <c r="E115" s="187">
        <v>1</v>
      </c>
      <c r="F115" s="103" t="s">
        <v>27</v>
      </c>
      <c r="G115" s="104" t="s">
        <v>38</v>
      </c>
      <c r="H115" s="106"/>
      <c r="I115" s="107"/>
      <c r="J115" s="98"/>
      <c r="K115" s="98"/>
      <c r="L115" s="71"/>
    </row>
    <row r="116" spans="1:12" ht="45.6" hidden="1" customHeight="1" thickBot="1" x14ac:dyDescent="0.3">
      <c r="A116" s="102">
        <v>1130021</v>
      </c>
      <c r="B116" s="103" t="s">
        <v>39</v>
      </c>
      <c r="C116" s="187">
        <v>500</v>
      </c>
      <c r="D116" s="187">
        <v>2</v>
      </c>
      <c r="E116" s="187">
        <v>1</v>
      </c>
      <c r="F116" s="103" t="s">
        <v>27</v>
      </c>
      <c r="G116" s="104" t="s">
        <v>214</v>
      </c>
      <c r="H116" s="106"/>
      <c r="I116" s="108"/>
      <c r="J116" s="98"/>
      <c r="K116" s="98"/>
      <c r="L116" s="71"/>
    </row>
    <row r="117" spans="1:12" ht="45.6" hidden="1" customHeight="1" thickBot="1" x14ac:dyDescent="0.3">
      <c r="A117" s="115">
        <v>1130022</v>
      </c>
      <c r="B117" s="116" t="s">
        <v>338</v>
      </c>
      <c r="C117" s="189">
        <v>100</v>
      </c>
      <c r="D117" s="189">
        <v>1</v>
      </c>
      <c r="E117" s="189">
        <v>1</v>
      </c>
      <c r="F117" s="116" t="s">
        <v>27</v>
      </c>
      <c r="G117" s="117" t="s">
        <v>68</v>
      </c>
      <c r="H117" s="118"/>
      <c r="I117" s="119"/>
      <c r="J117" s="98"/>
      <c r="K117" s="98"/>
      <c r="L117" s="71"/>
    </row>
    <row r="118" spans="1:12" ht="45.6" hidden="1" customHeight="1" thickBot="1" x14ac:dyDescent="0.3">
      <c r="A118" s="120">
        <v>1130023</v>
      </c>
      <c r="B118" s="121" t="s">
        <v>339</v>
      </c>
      <c r="C118" s="190">
        <v>120</v>
      </c>
      <c r="D118" s="190">
        <v>1</v>
      </c>
      <c r="E118" s="190">
        <v>1</v>
      </c>
      <c r="F118" s="121" t="s">
        <v>27</v>
      </c>
      <c r="G118" s="122" t="s">
        <v>69</v>
      </c>
      <c r="H118" s="123"/>
      <c r="I118" s="107"/>
      <c r="J118" s="98"/>
      <c r="K118" s="98"/>
      <c r="L118" s="71"/>
    </row>
    <row r="119" spans="1:12" ht="45.6" hidden="1" customHeight="1" thickBot="1" x14ac:dyDescent="0.3">
      <c r="A119" s="109">
        <v>1130026</v>
      </c>
      <c r="B119" s="110" t="s">
        <v>41</v>
      </c>
      <c r="C119" s="188">
        <v>100</v>
      </c>
      <c r="D119" s="188">
        <v>1</v>
      </c>
      <c r="E119" s="188">
        <v>1</v>
      </c>
      <c r="F119" s="110" t="s">
        <v>27</v>
      </c>
      <c r="G119" s="111" t="s">
        <v>28</v>
      </c>
      <c r="H119" s="112"/>
      <c r="I119" s="124"/>
      <c r="J119" s="98"/>
      <c r="K119" s="98"/>
      <c r="L119" s="71"/>
    </row>
    <row r="120" spans="1:12" ht="45.6" hidden="1" customHeight="1" thickBot="1" x14ac:dyDescent="0.3">
      <c r="A120" s="102">
        <v>1130027</v>
      </c>
      <c r="B120" s="103" t="s">
        <v>42</v>
      </c>
      <c r="C120" s="187">
        <v>200</v>
      </c>
      <c r="D120" s="187">
        <v>2</v>
      </c>
      <c r="E120" s="187">
        <v>1</v>
      </c>
      <c r="F120" s="103" t="s">
        <v>27</v>
      </c>
      <c r="G120" s="104" t="s">
        <v>100</v>
      </c>
      <c r="H120" s="106"/>
      <c r="I120" s="107"/>
      <c r="J120" s="98"/>
      <c r="K120" s="98"/>
      <c r="L120" s="71"/>
    </row>
    <row r="121" spans="1:12" ht="45.6" hidden="1" customHeight="1" thickBot="1" x14ac:dyDescent="0.3">
      <c r="A121" s="102">
        <v>1130028</v>
      </c>
      <c r="B121" s="103" t="s">
        <v>43</v>
      </c>
      <c r="C121" s="187">
        <v>240</v>
      </c>
      <c r="D121" s="187">
        <v>2</v>
      </c>
      <c r="E121" s="187">
        <v>1</v>
      </c>
      <c r="F121" s="125" t="s">
        <v>27</v>
      </c>
      <c r="G121" s="114" t="s">
        <v>394</v>
      </c>
      <c r="H121" s="114"/>
      <c r="I121" s="108"/>
      <c r="J121" s="98"/>
      <c r="K121" s="98"/>
      <c r="L121" s="71"/>
    </row>
    <row r="122" spans="1:12" ht="45.6" hidden="1" customHeight="1" thickBot="1" x14ac:dyDescent="0.3">
      <c r="A122" s="102">
        <v>1130036</v>
      </c>
      <c r="B122" s="103" t="s">
        <v>44</v>
      </c>
      <c r="C122" s="187">
        <v>70</v>
      </c>
      <c r="D122" s="187">
        <v>1</v>
      </c>
      <c r="E122" s="187">
        <v>1</v>
      </c>
      <c r="F122" s="103" t="s">
        <v>27</v>
      </c>
      <c r="G122" s="114" t="s">
        <v>38</v>
      </c>
      <c r="H122" s="114"/>
      <c r="I122" s="107"/>
      <c r="J122" s="98"/>
      <c r="K122" s="98"/>
      <c r="L122" s="71"/>
    </row>
    <row r="123" spans="1:12" ht="45.6" hidden="1" customHeight="1" thickBot="1" x14ac:dyDescent="0.3">
      <c r="A123" s="109">
        <v>1130037</v>
      </c>
      <c r="B123" s="110" t="s">
        <v>45</v>
      </c>
      <c r="C123" s="188">
        <v>130</v>
      </c>
      <c r="D123" s="188">
        <v>1</v>
      </c>
      <c r="E123" s="188">
        <v>1</v>
      </c>
      <c r="F123" s="126" t="s">
        <v>27</v>
      </c>
      <c r="G123" s="127" t="s">
        <v>46</v>
      </c>
      <c r="H123" s="127"/>
      <c r="I123" s="124"/>
      <c r="J123" s="98"/>
      <c r="K123" s="98"/>
      <c r="L123" s="71"/>
    </row>
    <row r="124" spans="1:12" ht="45.6" hidden="1" customHeight="1" thickBot="1" x14ac:dyDescent="0.3">
      <c r="A124" s="102">
        <v>1130038</v>
      </c>
      <c r="B124" s="103" t="s">
        <v>47</v>
      </c>
      <c r="C124" s="187">
        <v>400</v>
      </c>
      <c r="D124" s="187">
        <v>3</v>
      </c>
      <c r="E124" s="187">
        <v>1</v>
      </c>
      <c r="F124" s="103" t="s">
        <v>27</v>
      </c>
      <c r="G124" s="114" t="s">
        <v>491</v>
      </c>
      <c r="H124" s="114"/>
      <c r="I124" s="107"/>
      <c r="J124" s="98"/>
      <c r="K124" s="98"/>
      <c r="L124" s="71"/>
    </row>
    <row r="125" spans="1:12" ht="45.6" hidden="1" customHeight="1" thickBot="1" x14ac:dyDescent="0.3">
      <c r="A125" s="102">
        <v>1130041</v>
      </c>
      <c r="B125" s="103" t="s">
        <v>49</v>
      </c>
      <c r="C125" s="187">
        <v>170</v>
      </c>
      <c r="D125" s="187">
        <v>1</v>
      </c>
      <c r="E125" s="187">
        <v>1</v>
      </c>
      <c r="F125" s="125" t="s">
        <v>27</v>
      </c>
      <c r="G125" s="114" t="s">
        <v>50</v>
      </c>
      <c r="H125" s="114"/>
      <c r="I125" s="107"/>
      <c r="J125" s="98"/>
      <c r="K125" s="98"/>
      <c r="L125" s="71"/>
    </row>
    <row r="126" spans="1:12" ht="45.6" hidden="1" customHeight="1" thickBot="1" x14ac:dyDescent="0.3">
      <c r="A126" s="102">
        <v>1130043</v>
      </c>
      <c r="B126" s="103" t="s">
        <v>51</v>
      </c>
      <c r="C126" s="187">
        <v>100</v>
      </c>
      <c r="D126" s="187">
        <v>1</v>
      </c>
      <c r="E126" s="187">
        <v>1</v>
      </c>
      <c r="F126" s="103" t="s">
        <v>27</v>
      </c>
      <c r="G126" s="104" t="s">
        <v>395</v>
      </c>
      <c r="H126" s="106"/>
      <c r="I126" s="107"/>
      <c r="J126" s="98"/>
      <c r="K126" s="98"/>
      <c r="L126" s="71"/>
    </row>
    <row r="127" spans="1:12" ht="45.6" hidden="1" customHeight="1" thickBot="1" x14ac:dyDescent="0.3">
      <c r="A127" s="109">
        <v>1130046</v>
      </c>
      <c r="B127" s="110" t="s">
        <v>52</v>
      </c>
      <c r="C127" s="188">
        <v>270</v>
      </c>
      <c r="D127" s="188">
        <v>1</v>
      </c>
      <c r="E127" s="188">
        <v>1</v>
      </c>
      <c r="F127" s="110" t="s">
        <v>27</v>
      </c>
      <c r="G127" s="111" t="s">
        <v>53</v>
      </c>
      <c r="H127" s="128"/>
      <c r="I127" s="129"/>
      <c r="J127" s="99"/>
      <c r="K127" s="99"/>
      <c r="L127" s="71"/>
    </row>
    <row r="128" spans="1:12" ht="45.6" hidden="1" customHeight="1" thickBot="1" x14ac:dyDescent="0.3">
      <c r="A128" s="102">
        <v>1130047</v>
      </c>
      <c r="B128" s="103" t="s">
        <v>219</v>
      </c>
      <c r="C128" s="187">
        <v>200</v>
      </c>
      <c r="D128" s="187">
        <v>2</v>
      </c>
      <c r="E128" s="187">
        <v>1</v>
      </c>
      <c r="F128" s="103" t="s">
        <v>27</v>
      </c>
      <c r="G128" s="104" t="s">
        <v>250</v>
      </c>
      <c r="H128" s="105"/>
      <c r="I128" s="105"/>
      <c r="J128" s="99"/>
      <c r="K128" s="99"/>
      <c r="L128" s="71"/>
    </row>
    <row r="129" spans="1:12" ht="45.6" hidden="1" customHeight="1" thickBot="1" x14ac:dyDescent="0.3">
      <c r="A129" s="109">
        <v>1130048</v>
      </c>
      <c r="B129" s="110" t="s">
        <v>54</v>
      </c>
      <c r="C129" s="188">
        <v>30</v>
      </c>
      <c r="D129" s="188">
        <v>1</v>
      </c>
      <c r="E129" s="188">
        <v>1</v>
      </c>
      <c r="F129" s="110" t="s">
        <v>27</v>
      </c>
      <c r="G129" s="111" t="s">
        <v>55</v>
      </c>
      <c r="H129" s="128"/>
      <c r="I129" s="129"/>
      <c r="J129" s="98"/>
      <c r="K129" s="98"/>
      <c r="L129" s="71"/>
    </row>
    <row r="130" spans="1:12" ht="45.6" hidden="1" customHeight="1" thickBot="1" x14ac:dyDescent="0.3">
      <c r="A130" s="102">
        <v>1130049</v>
      </c>
      <c r="B130" s="103" t="s">
        <v>56</v>
      </c>
      <c r="C130" s="187">
        <v>80</v>
      </c>
      <c r="D130" s="187">
        <v>1</v>
      </c>
      <c r="E130" s="187">
        <v>1</v>
      </c>
      <c r="F130" s="103" t="s">
        <v>27</v>
      </c>
      <c r="G130" s="104" t="s">
        <v>28</v>
      </c>
      <c r="H130" s="105"/>
      <c r="I130" s="130"/>
      <c r="J130" s="98"/>
      <c r="K130" s="98"/>
      <c r="L130" s="71"/>
    </row>
    <row r="131" spans="1:12" ht="45.6" hidden="1" customHeight="1" thickBot="1" x14ac:dyDescent="0.3">
      <c r="A131" s="109">
        <v>1130053</v>
      </c>
      <c r="B131" s="110" t="s">
        <v>57</v>
      </c>
      <c r="C131" s="188">
        <v>160</v>
      </c>
      <c r="D131" s="188">
        <v>1</v>
      </c>
      <c r="E131" s="188">
        <v>1</v>
      </c>
      <c r="F131" s="110" t="s">
        <v>27</v>
      </c>
      <c r="G131" s="111" t="s">
        <v>281</v>
      </c>
      <c r="H131" s="112"/>
      <c r="I131" s="124"/>
      <c r="J131" s="98"/>
      <c r="K131" s="98"/>
      <c r="L131" s="71"/>
    </row>
    <row r="132" spans="1:12" ht="45.6" hidden="1" customHeight="1" thickBot="1" x14ac:dyDescent="0.3">
      <c r="A132" s="102">
        <v>1130054</v>
      </c>
      <c r="B132" s="103" t="s">
        <v>58</v>
      </c>
      <c r="C132" s="187">
        <v>60</v>
      </c>
      <c r="D132" s="187">
        <v>1</v>
      </c>
      <c r="E132" s="187">
        <v>1</v>
      </c>
      <c r="F132" s="103" t="s">
        <v>27</v>
      </c>
      <c r="G132" s="104" t="s">
        <v>142</v>
      </c>
      <c r="H132" s="105"/>
      <c r="I132" s="130"/>
      <c r="J132" s="98"/>
      <c r="K132" s="98"/>
      <c r="L132" s="71"/>
    </row>
    <row r="133" spans="1:12" ht="45.6" hidden="1" customHeight="1" thickBot="1" x14ac:dyDescent="0.3">
      <c r="A133" s="102">
        <v>1130055</v>
      </c>
      <c r="B133" s="103" t="s">
        <v>59</v>
      </c>
      <c r="C133" s="187">
        <v>150</v>
      </c>
      <c r="D133" s="187">
        <v>1</v>
      </c>
      <c r="E133" s="187">
        <v>1</v>
      </c>
      <c r="F133" s="103" t="s">
        <v>27</v>
      </c>
      <c r="G133" s="104" t="s">
        <v>396</v>
      </c>
      <c r="H133" s="106"/>
      <c r="I133" s="107"/>
      <c r="J133" s="98"/>
      <c r="K133" s="98"/>
      <c r="L133" s="71"/>
    </row>
    <row r="134" spans="1:12" ht="45.6" hidden="1" customHeight="1" thickBot="1" x14ac:dyDescent="0.3">
      <c r="A134" s="102">
        <v>1130056</v>
      </c>
      <c r="B134" s="103" t="s">
        <v>60</v>
      </c>
      <c r="C134" s="191">
        <v>640</v>
      </c>
      <c r="D134" s="191">
        <v>2</v>
      </c>
      <c r="E134" s="191">
        <v>1</v>
      </c>
      <c r="F134" s="103" t="s">
        <v>27</v>
      </c>
      <c r="G134" s="104" t="s">
        <v>61</v>
      </c>
      <c r="H134" s="106"/>
      <c r="I134" s="108"/>
      <c r="J134" s="98"/>
      <c r="K134" s="98"/>
      <c r="L134" s="71"/>
    </row>
    <row r="135" spans="1:12" ht="45.6" hidden="1" customHeight="1" thickBot="1" x14ac:dyDescent="0.3">
      <c r="A135" s="102">
        <v>1130057</v>
      </c>
      <c r="B135" s="103" t="s">
        <v>305</v>
      </c>
      <c r="C135" s="191">
        <v>200</v>
      </c>
      <c r="D135" s="191">
        <v>1</v>
      </c>
      <c r="E135" s="191">
        <v>1</v>
      </c>
      <c r="F135" s="103" t="s">
        <v>27</v>
      </c>
      <c r="G135" s="104"/>
      <c r="H135" s="106"/>
      <c r="I135" s="108"/>
      <c r="J135" s="98"/>
      <c r="K135" s="98"/>
      <c r="L135" s="71"/>
    </row>
    <row r="136" spans="1:12" ht="45.6" hidden="1" customHeight="1" thickBot="1" x14ac:dyDescent="0.3">
      <c r="A136" s="102">
        <v>1130060</v>
      </c>
      <c r="B136" s="103" t="s">
        <v>62</v>
      </c>
      <c r="C136" s="187">
        <v>200</v>
      </c>
      <c r="D136" s="187">
        <v>1</v>
      </c>
      <c r="E136" s="187">
        <v>1</v>
      </c>
      <c r="F136" s="103" t="s">
        <v>27</v>
      </c>
      <c r="G136" s="104" t="s">
        <v>477</v>
      </c>
      <c r="H136" s="106"/>
      <c r="I136" s="107"/>
      <c r="J136" s="98"/>
      <c r="K136" s="98"/>
      <c r="L136" s="71"/>
    </row>
    <row r="137" spans="1:12" ht="45.6" hidden="1" customHeight="1" thickBot="1" x14ac:dyDescent="0.3">
      <c r="A137" s="102">
        <v>1130061</v>
      </c>
      <c r="B137" s="103" t="s">
        <v>63</v>
      </c>
      <c r="C137" s="187">
        <v>160</v>
      </c>
      <c r="D137" s="187">
        <v>1</v>
      </c>
      <c r="E137" s="187">
        <v>1</v>
      </c>
      <c r="F137" s="103" t="s">
        <v>27</v>
      </c>
      <c r="G137" s="104" t="s">
        <v>365</v>
      </c>
      <c r="H137" s="105"/>
      <c r="I137" s="130"/>
      <c r="J137" s="98"/>
      <c r="K137" s="98"/>
      <c r="L137" s="71"/>
    </row>
    <row r="138" spans="1:12" ht="45.6" hidden="1" customHeight="1" thickBot="1" x14ac:dyDescent="0.3">
      <c r="A138" s="102">
        <v>1130062</v>
      </c>
      <c r="B138" s="103" t="s">
        <v>65</v>
      </c>
      <c r="C138" s="187">
        <v>30</v>
      </c>
      <c r="D138" s="187">
        <v>1</v>
      </c>
      <c r="E138" s="187">
        <v>1</v>
      </c>
      <c r="F138" s="103" t="s">
        <v>27</v>
      </c>
      <c r="G138" s="104" t="s">
        <v>66</v>
      </c>
      <c r="H138" s="106"/>
      <c r="I138" s="107"/>
      <c r="J138" s="98"/>
      <c r="K138" s="98"/>
      <c r="L138" s="71"/>
    </row>
    <row r="139" spans="1:12" ht="45.6" hidden="1" customHeight="1" thickBot="1" x14ac:dyDescent="0.3">
      <c r="A139" s="131">
        <v>1130064</v>
      </c>
      <c r="B139" s="132" t="s">
        <v>217</v>
      </c>
      <c r="C139" s="192">
        <v>120</v>
      </c>
      <c r="D139" s="192">
        <v>1</v>
      </c>
      <c r="E139" s="192">
        <v>2</v>
      </c>
      <c r="F139" s="132" t="s">
        <v>40</v>
      </c>
      <c r="G139" s="133" t="s">
        <v>67</v>
      </c>
      <c r="H139" s="134"/>
      <c r="I139" s="135"/>
      <c r="J139" s="98"/>
      <c r="K139" s="98"/>
      <c r="L139" s="71"/>
    </row>
    <row r="140" spans="1:12" ht="45.6" hidden="1" customHeight="1" thickBot="1" x14ac:dyDescent="0.3">
      <c r="A140" s="102">
        <v>1130068</v>
      </c>
      <c r="B140" s="103" t="s">
        <v>70</v>
      </c>
      <c r="C140" s="187">
        <v>180</v>
      </c>
      <c r="D140" s="187">
        <v>1</v>
      </c>
      <c r="E140" s="187">
        <v>1</v>
      </c>
      <c r="F140" s="103" t="s">
        <v>27</v>
      </c>
      <c r="G140" s="104" t="s">
        <v>71</v>
      </c>
      <c r="H140" s="106"/>
      <c r="I140" s="107"/>
      <c r="J140" s="98"/>
      <c r="K140" s="98"/>
      <c r="L140" s="71"/>
    </row>
    <row r="141" spans="1:12" ht="45.6" hidden="1" customHeight="1" thickBot="1" x14ac:dyDescent="0.3">
      <c r="A141" s="102">
        <v>1130069</v>
      </c>
      <c r="B141" s="103" t="s">
        <v>72</v>
      </c>
      <c r="C141" s="187">
        <v>300</v>
      </c>
      <c r="D141" s="187">
        <v>1</v>
      </c>
      <c r="E141" s="187">
        <v>1</v>
      </c>
      <c r="F141" s="103" t="s">
        <v>27</v>
      </c>
      <c r="G141" s="104" t="s">
        <v>69</v>
      </c>
      <c r="H141" s="136"/>
      <c r="I141" s="107"/>
      <c r="J141" s="99"/>
      <c r="K141" s="99"/>
      <c r="L141" s="71"/>
    </row>
    <row r="142" spans="1:12" ht="45.6" hidden="1" customHeight="1" thickBot="1" x14ac:dyDescent="0.3">
      <c r="A142" s="102">
        <v>1130071</v>
      </c>
      <c r="B142" s="103" t="s">
        <v>73</v>
      </c>
      <c r="C142" s="187">
        <v>120</v>
      </c>
      <c r="D142" s="187">
        <v>1</v>
      </c>
      <c r="E142" s="187">
        <v>1</v>
      </c>
      <c r="F142" s="103" t="s">
        <v>27</v>
      </c>
      <c r="G142" s="104" t="s">
        <v>366</v>
      </c>
      <c r="H142" s="106"/>
      <c r="I142" s="107"/>
      <c r="J142" s="98"/>
      <c r="K142" s="98"/>
      <c r="L142" s="71"/>
    </row>
    <row r="143" spans="1:12" ht="45.6" hidden="1" customHeight="1" thickBot="1" x14ac:dyDescent="0.3">
      <c r="A143" s="102">
        <v>1130072</v>
      </c>
      <c r="B143" s="103" t="s">
        <v>287</v>
      </c>
      <c r="C143" s="187">
        <v>300</v>
      </c>
      <c r="D143" s="187">
        <v>2</v>
      </c>
      <c r="E143" s="187">
        <v>1</v>
      </c>
      <c r="F143" s="103" t="s">
        <v>27</v>
      </c>
      <c r="G143" s="104" t="s">
        <v>397</v>
      </c>
      <c r="H143" s="106"/>
      <c r="I143" s="107"/>
      <c r="J143" s="98"/>
      <c r="K143" s="98"/>
      <c r="L143" s="71"/>
    </row>
    <row r="144" spans="1:12" ht="45.6" hidden="1" customHeight="1" thickBot="1" x14ac:dyDescent="0.3">
      <c r="A144" s="102">
        <v>1130075</v>
      </c>
      <c r="B144" s="103" t="s">
        <v>74</v>
      </c>
      <c r="C144" s="187">
        <v>300</v>
      </c>
      <c r="D144" s="187">
        <v>2</v>
      </c>
      <c r="E144" s="187">
        <v>1</v>
      </c>
      <c r="F144" s="103" t="s">
        <v>27</v>
      </c>
      <c r="G144" s="104" t="s">
        <v>64</v>
      </c>
      <c r="H144" s="105"/>
      <c r="I144" s="130"/>
      <c r="J144" s="99"/>
      <c r="K144" s="99"/>
      <c r="L144" s="71"/>
    </row>
    <row r="145" spans="1:12" ht="45.6" hidden="1" customHeight="1" thickBot="1" x14ac:dyDescent="0.3">
      <c r="A145" s="102">
        <v>1130076</v>
      </c>
      <c r="B145" s="103" t="s">
        <v>75</v>
      </c>
      <c r="C145" s="187">
        <v>120</v>
      </c>
      <c r="D145" s="187">
        <v>1</v>
      </c>
      <c r="E145" s="187">
        <v>1</v>
      </c>
      <c r="F145" s="103" t="s">
        <v>27</v>
      </c>
      <c r="G145" s="104" t="s">
        <v>221</v>
      </c>
      <c r="H145" s="106"/>
      <c r="I145" s="107"/>
      <c r="J145" s="98"/>
      <c r="K145" s="98"/>
      <c r="L145" s="71"/>
    </row>
    <row r="146" spans="1:12" ht="45.6" hidden="1" customHeight="1" thickBot="1" x14ac:dyDescent="0.3">
      <c r="A146" s="102">
        <v>1130077</v>
      </c>
      <c r="B146" s="103" t="s">
        <v>76</v>
      </c>
      <c r="C146" s="187">
        <v>60</v>
      </c>
      <c r="D146" s="187">
        <v>1</v>
      </c>
      <c r="E146" s="187">
        <v>1</v>
      </c>
      <c r="F146" s="103" t="s">
        <v>27</v>
      </c>
      <c r="G146" s="104" t="s">
        <v>142</v>
      </c>
      <c r="H146" s="106"/>
      <c r="I146" s="107"/>
      <c r="J146" s="98"/>
      <c r="K146" s="98"/>
      <c r="L146" s="71"/>
    </row>
    <row r="147" spans="1:12" ht="45.6" hidden="1" customHeight="1" thickBot="1" x14ac:dyDescent="0.3">
      <c r="A147" s="102">
        <v>1130079</v>
      </c>
      <c r="B147" s="103" t="s">
        <v>77</v>
      </c>
      <c r="C147" s="187">
        <v>350</v>
      </c>
      <c r="D147" s="187">
        <v>2</v>
      </c>
      <c r="E147" s="187">
        <v>1</v>
      </c>
      <c r="F147" s="103" t="s">
        <v>27</v>
      </c>
      <c r="G147" s="104" t="s">
        <v>367</v>
      </c>
      <c r="H147" s="106"/>
      <c r="I147" s="107"/>
      <c r="J147" s="98"/>
      <c r="K147" s="98"/>
      <c r="L147" s="71"/>
    </row>
    <row r="148" spans="1:12" ht="45.6" hidden="1" customHeight="1" thickBot="1" x14ac:dyDescent="0.3">
      <c r="A148" s="102">
        <v>1130080</v>
      </c>
      <c r="B148" s="103" t="s">
        <v>306</v>
      </c>
      <c r="C148" s="191">
        <v>340</v>
      </c>
      <c r="D148" s="191">
        <v>1</v>
      </c>
      <c r="E148" s="191">
        <v>1</v>
      </c>
      <c r="F148" s="103" t="s">
        <v>27</v>
      </c>
      <c r="G148" s="104"/>
      <c r="H148" s="106"/>
      <c r="I148" s="108"/>
      <c r="J148" s="98"/>
      <c r="K148" s="98"/>
      <c r="L148" s="71"/>
    </row>
    <row r="149" spans="1:12" ht="45.6" hidden="1" customHeight="1" thickBot="1" x14ac:dyDescent="0.3">
      <c r="A149" s="102">
        <v>1130082</v>
      </c>
      <c r="B149" s="103" t="s">
        <v>78</v>
      </c>
      <c r="C149" s="187">
        <v>150</v>
      </c>
      <c r="D149" s="187">
        <v>1</v>
      </c>
      <c r="E149" s="187">
        <v>1</v>
      </c>
      <c r="F149" s="103" t="s">
        <v>27</v>
      </c>
      <c r="G149" s="104" t="s">
        <v>368</v>
      </c>
      <c r="H149" s="106"/>
      <c r="I149" s="107"/>
      <c r="J149" s="99"/>
      <c r="K149" s="99"/>
      <c r="L149" s="71"/>
    </row>
    <row r="150" spans="1:12" ht="45.6" hidden="1" customHeight="1" thickBot="1" x14ac:dyDescent="0.3">
      <c r="A150" s="102">
        <v>1130085</v>
      </c>
      <c r="B150" s="103" t="s">
        <v>79</v>
      </c>
      <c r="C150" s="187">
        <v>150</v>
      </c>
      <c r="D150" s="187">
        <v>1</v>
      </c>
      <c r="E150" s="187">
        <v>1</v>
      </c>
      <c r="F150" s="103" t="s">
        <v>27</v>
      </c>
      <c r="G150" s="104" t="s">
        <v>48</v>
      </c>
      <c r="H150" s="106"/>
      <c r="I150" s="107"/>
      <c r="J150" s="99"/>
      <c r="K150" s="99"/>
      <c r="L150" s="71"/>
    </row>
    <row r="151" spans="1:12" ht="45.6" hidden="1" customHeight="1" thickBot="1" x14ac:dyDescent="0.3">
      <c r="A151" s="109">
        <v>1130086</v>
      </c>
      <c r="B151" s="110" t="s">
        <v>293</v>
      </c>
      <c r="C151" s="188">
        <v>120</v>
      </c>
      <c r="D151" s="188">
        <v>2</v>
      </c>
      <c r="E151" s="188">
        <v>1</v>
      </c>
      <c r="F151" s="110" t="s">
        <v>27</v>
      </c>
      <c r="G151" s="111" t="s">
        <v>280</v>
      </c>
      <c r="H151" s="112"/>
      <c r="I151" s="113"/>
      <c r="J151" s="98"/>
      <c r="K151" s="98"/>
      <c r="L151" s="71"/>
    </row>
    <row r="152" spans="1:12" ht="45.6" hidden="1" customHeight="1" thickBot="1" x14ac:dyDescent="0.3">
      <c r="A152" s="109">
        <v>1130087</v>
      </c>
      <c r="B152" s="110" t="s">
        <v>80</v>
      </c>
      <c r="C152" s="188">
        <v>150</v>
      </c>
      <c r="D152" s="188">
        <v>8</v>
      </c>
      <c r="E152" s="188">
        <v>1</v>
      </c>
      <c r="F152" s="110" t="s">
        <v>27</v>
      </c>
      <c r="G152" s="111" t="s">
        <v>81</v>
      </c>
      <c r="H152" s="112"/>
      <c r="I152" s="124"/>
      <c r="J152" s="99"/>
      <c r="K152" s="99"/>
      <c r="L152" s="71"/>
    </row>
    <row r="153" spans="1:12" ht="45.6" hidden="1" customHeight="1" thickBot="1" x14ac:dyDescent="0.3">
      <c r="A153" s="102">
        <v>1130089</v>
      </c>
      <c r="B153" s="103" t="s">
        <v>82</v>
      </c>
      <c r="C153" s="187">
        <v>80</v>
      </c>
      <c r="D153" s="187">
        <v>1</v>
      </c>
      <c r="E153" s="187">
        <v>1</v>
      </c>
      <c r="F153" s="103" t="s">
        <v>27</v>
      </c>
      <c r="G153" s="104" t="s">
        <v>46</v>
      </c>
      <c r="H153" s="106"/>
      <c r="I153" s="107"/>
      <c r="J153" s="99"/>
      <c r="K153" s="99"/>
      <c r="L153" s="71"/>
    </row>
    <row r="154" spans="1:12" ht="45.6" hidden="1" customHeight="1" thickBot="1" x14ac:dyDescent="0.3">
      <c r="A154" s="102">
        <v>1130091</v>
      </c>
      <c r="B154" s="103" t="s">
        <v>83</v>
      </c>
      <c r="C154" s="187">
        <v>70</v>
      </c>
      <c r="D154" s="187">
        <v>1</v>
      </c>
      <c r="E154" s="187">
        <v>1</v>
      </c>
      <c r="F154" s="103" t="s">
        <v>27</v>
      </c>
      <c r="G154" s="104" t="s">
        <v>55</v>
      </c>
      <c r="H154" s="106"/>
      <c r="I154" s="107"/>
      <c r="J154" s="99"/>
      <c r="K154" s="99"/>
      <c r="L154" s="71"/>
    </row>
    <row r="155" spans="1:12" ht="45.6" hidden="1" customHeight="1" thickBot="1" x14ac:dyDescent="0.3">
      <c r="A155" s="102">
        <v>1130096</v>
      </c>
      <c r="B155" s="103" t="s">
        <v>84</v>
      </c>
      <c r="C155" s="187">
        <v>150</v>
      </c>
      <c r="D155" s="187">
        <v>1</v>
      </c>
      <c r="E155" s="187">
        <v>1</v>
      </c>
      <c r="F155" s="103" t="s">
        <v>27</v>
      </c>
      <c r="G155" s="114" t="s">
        <v>24</v>
      </c>
      <c r="H155" s="114"/>
      <c r="I155" s="107"/>
      <c r="J155" s="98"/>
      <c r="K155" s="98"/>
      <c r="L155" s="71"/>
    </row>
    <row r="156" spans="1:12" ht="45.6" hidden="1" customHeight="1" thickBot="1" x14ac:dyDescent="0.3">
      <c r="A156" s="102">
        <v>1130102</v>
      </c>
      <c r="B156" s="103" t="s">
        <v>307</v>
      </c>
      <c r="C156" s="191">
        <v>700</v>
      </c>
      <c r="D156" s="191">
        <v>2</v>
      </c>
      <c r="E156" s="191">
        <v>1</v>
      </c>
      <c r="F156" s="103" t="s">
        <v>27</v>
      </c>
      <c r="G156" s="104" t="s">
        <v>398</v>
      </c>
      <c r="H156" s="106"/>
      <c r="I156" s="108"/>
      <c r="J156" s="99"/>
      <c r="K156" s="99"/>
      <c r="L156" s="71"/>
    </row>
    <row r="157" spans="1:12" ht="45.6" hidden="1" customHeight="1" thickBot="1" x14ac:dyDescent="0.3">
      <c r="A157" s="102">
        <v>1130104</v>
      </c>
      <c r="B157" s="103" t="s">
        <v>358</v>
      </c>
      <c r="C157" s="191">
        <v>400</v>
      </c>
      <c r="D157" s="191">
        <v>2</v>
      </c>
      <c r="E157" s="191">
        <v>1</v>
      </c>
      <c r="F157" s="103" t="s">
        <v>27</v>
      </c>
      <c r="G157" s="104" t="s">
        <v>399</v>
      </c>
      <c r="H157" s="106"/>
      <c r="I157" s="108"/>
      <c r="J157" s="98"/>
      <c r="K157" s="98"/>
      <c r="L157" s="71"/>
    </row>
    <row r="158" spans="1:12" ht="45.6" hidden="1" customHeight="1" thickBot="1" x14ac:dyDescent="0.3">
      <c r="A158" s="109">
        <v>1130106</v>
      </c>
      <c r="B158" s="110" t="s">
        <v>85</v>
      </c>
      <c r="C158" s="188">
        <v>300</v>
      </c>
      <c r="D158" s="188">
        <v>1</v>
      </c>
      <c r="E158" s="188">
        <v>2</v>
      </c>
      <c r="F158" s="110" t="s">
        <v>40</v>
      </c>
      <c r="G158" s="111" t="s">
        <v>55</v>
      </c>
      <c r="H158" s="112"/>
      <c r="I158" s="124"/>
      <c r="J158" s="99"/>
      <c r="K158" s="99"/>
      <c r="L158" s="71"/>
    </row>
    <row r="159" spans="1:12" ht="45.6" hidden="1" customHeight="1" thickBot="1" x14ac:dyDescent="0.3">
      <c r="A159" s="131">
        <v>1130107</v>
      </c>
      <c r="B159" s="132" t="s">
        <v>86</v>
      </c>
      <c r="C159" s="193">
        <v>230</v>
      </c>
      <c r="D159" s="193">
        <v>1</v>
      </c>
      <c r="E159" s="193">
        <v>2</v>
      </c>
      <c r="F159" s="132" t="s">
        <v>40</v>
      </c>
      <c r="G159" s="133"/>
      <c r="H159" s="134"/>
      <c r="I159" s="137"/>
      <c r="J159" s="99"/>
      <c r="K159" s="98"/>
      <c r="L159" s="71"/>
    </row>
    <row r="160" spans="1:12" ht="45.6" hidden="1" customHeight="1" thickBot="1" x14ac:dyDescent="0.3">
      <c r="A160" s="109">
        <v>1130111</v>
      </c>
      <c r="B160" s="110" t="s">
        <v>87</v>
      </c>
      <c r="C160" s="194">
        <v>100</v>
      </c>
      <c r="D160" s="194">
        <v>1</v>
      </c>
      <c r="E160" s="194">
        <v>1</v>
      </c>
      <c r="F160" s="110" t="s">
        <v>27</v>
      </c>
      <c r="G160" s="111" t="s">
        <v>476</v>
      </c>
      <c r="H160" s="112"/>
      <c r="I160" s="113"/>
      <c r="J160" s="98"/>
      <c r="K160" s="98"/>
      <c r="L160" s="71"/>
    </row>
    <row r="161" spans="1:12" ht="45.6" hidden="1" customHeight="1" thickBot="1" x14ac:dyDescent="0.3">
      <c r="A161" s="102">
        <v>1130119</v>
      </c>
      <c r="B161" s="103" t="s">
        <v>308</v>
      </c>
      <c r="C161" s="191">
        <v>400</v>
      </c>
      <c r="D161" s="191">
        <v>2</v>
      </c>
      <c r="E161" s="191">
        <v>1</v>
      </c>
      <c r="F161" s="103" t="s">
        <v>27</v>
      </c>
      <c r="G161" s="104" t="s">
        <v>312</v>
      </c>
      <c r="H161" s="106"/>
      <c r="I161" s="108"/>
      <c r="J161" s="98"/>
      <c r="K161" s="98"/>
      <c r="L161" s="71"/>
    </row>
    <row r="162" spans="1:12" ht="45.6" hidden="1" customHeight="1" thickBot="1" x14ac:dyDescent="0.3">
      <c r="A162" s="102">
        <v>1130120</v>
      </c>
      <c r="B162" s="103" t="s">
        <v>88</v>
      </c>
      <c r="C162" s="187">
        <v>320</v>
      </c>
      <c r="D162" s="187">
        <v>2</v>
      </c>
      <c r="E162" s="187">
        <v>1</v>
      </c>
      <c r="F162" s="103" t="s">
        <v>27</v>
      </c>
      <c r="G162" s="104" t="s">
        <v>89</v>
      </c>
      <c r="H162" s="106"/>
      <c r="I162" s="108"/>
      <c r="J162" s="98"/>
      <c r="K162" s="98"/>
      <c r="L162" s="71"/>
    </row>
    <row r="163" spans="1:12" ht="45.6" hidden="1" customHeight="1" thickBot="1" x14ac:dyDescent="0.3">
      <c r="A163" s="138">
        <v>1130122</v>
      </c>
      <c r="B163" s="139" t="s">
        <v>355</v>
      </c>
      <c r="C163" s="195">
        <v>1500</v>
      </c>
      <c r="D163" s="195">
        <v>2</v>
      </c>
      <c r="E163" s="195">
        <v>2</v>
      </c>
      <c r="F163" s="139" t="s">
        <v>40</v>
      </c>
      <c r="G163" s="140" t="s">
        <v>400</v>
      </c>
      <c r="H163" s="141"/>
      <c r="I163" s="142"/>
      <c r="J163" s="98"/>
      <c r="K163" s="98"/>
      <c r="L163" s="71"/>
    </row>
    <row r="164" spans="1:12" ht="45.6" hidden="1" customHeight="1" thickBot="1" x14ac:dyDescent="0.3">
      <c r="A164" s="131">
        <v>1130124</v>
      </c>
      <c r="B164" s="132" t="s">
        <v>90</v>
      </c>
      <c r="C164" s="192">
        <v>100</v>
      </c>
      <c r="D164" s="192">
        <v>1</v>
      </c>
      <c r="E164" s="192">
        <v>2</v>
      </c>
      <c r="F164" s="132" t="s">
        <v>40</v>
      </c>
      <c r="G164" s="133" t="s">
        <v>48</v>
      </c>
      <c r="H164" s="143"/>
      <c r="I164" s="144"/>
      <c r="J164" s="98"/>
      <c r="K164" s="98"/>
      <c r="L164" s="71"/>
    </row>
    <row r="165" spans="1:12" ht="45.6" hidden="1" customHeight="1" thickBot="1" x14ac:dyDescent="0.3">
      <c r="A165" s="102">
        <v>1130125</v>
      </c>
      <c r="B165" s="103" t="s">
        <v>91</v>
      </c>
      <c r="C165" s="187">
        <v>800</v>
      </c>
      <c r="D165" s="187">
        <v>2</v>
      </c>
      <c r="E165" s="187">
        <v>1</v>
      </c>
      <c r="F165" s="103" t="s">
        <v>27</v>
      </c>
      <c r="G165" s="104" t="s">
        <v>271</v>
      </c>
      <c r="H165" s="106"/>
      <c r="I165" s="108"/>
      <c r="J165" s="99"/>
      <c r="K165" s="99"/>
      <c r="L165" s="71"/>
    </row>
    <row r="166" spans="1:12" ht="45.6" hidden="1" customHeight="1" thickBot="1" x14ac:dyDescent="0.3">
      <c r="A166" s="102">
        <v>1130126</v>
      </c>
      <c r="B166" s="103" t="s">
        <v>92</v>
      </c>
      <c r="C166" s="187">
        <v>60</v>
      </c>
      <c r="D166" s="187">
        <v>1</v>
      </c>
      <c r="E166" s="187">
        <v>1</v>
      </c>
      <c r="F166" s="103" t="s">
        <v>27</v>
      </c>
      <c r="G166" s="104" t="s">
        <v>279</v>
      </c>
      <c r="H166" s="106"/>
      <c r="I166" s="108"/>
      <c r="J166" s="98"/>
      <c r="K166" s="98"/>
      <c r="L166" s="71"/>
    </row>
    <row r="167" spans="1:12" ht="45.6" hidden="1" customHeight="1" thickBot="1" x14ac:dyDescent="0.3">
      <c r="A167" s="102">
        <v>1130127</v>
      </c>
      <c r="B167" s="103" t="s">
        <v>93</v>
      </c>
      <c r="C167" s="187">
        <v>120</v>
      </c>
      <c r="D167" s="187">
        <v>1</v>
      </c>
      <c r="E167" s="187">
        <v>1</v>
      </c>
      <c r="F167" s="103" t="s">
        <v>27</v>
      </c>
      <c r="G167" s="104" t="s">
        <v>401</v>
      </c>
      <c r="H167" s="106"/>
      <c r="I167" s="108"/>
      <c r="J167" s="98"/>
      <c r="K167" s="98"/>
      <c r="L167" s="71"/>
    </row>
    <row r="168" spans="1:12" ht="45.6" hidden="1" customHeight="1" thickBot="1" x14ac:dyDescent="0.3">
      <c r="A168" s="102">
        <v>1130128</v>
      </c>
      <c r="B168" s="103" t="s">
        <v>94</v>
      </c>
      <c r="C168" s="187">
        <v>300</v>
      </c>
      <c r="D168" s="187">
        <v>1</v>
      </c>
      <c r="E168" s="187">
        <v>1</v>
      </c>
      <c r="F168" s="103" t="s">
        <v>27</v>
      </c>
      <c r="G168" s="104" t="s">
        <v>359</v>
      </c>
      <c r="H168" s="106"/>
      <c r="I168" s="108"/>
      <c r="J168" s="98"/>
      <c r="K168" s="98"/>
      <c r="L168" s="71"/>
    </row>
    <row r="169" spans="1:12" ht="45.6" hidden="1" customHeight="1" thickBot="1" x14ac:dyDescent="0.3">
      <c r="A169" s="102">
        <v>1130132</v>
      </c>
      <c r="B169" s="103" t="s">
        <v>95</v>
      </c>
      <c r="C169" s="187">
        <v>390</v>
      </c>
      <c r="D169" s="187">
        <v>2</v>
      </c>
      <c r="E169" s="187">
        <v>1</v>
      </c>
      <c r="F169" s="103" t="s">
        <v>27</v>
      </c>
      <c r="G169" s="104" t="s">
        <v>270</v>
      </c>
      <c r="H169" s="106"/>
      <c r="I169" s="108"/>
      <c r="J169" s="98"/>
      <c r="K169" s="98"/>
      <c r="L169" s="71"/>
    </row>
    <row r="170" spans="1:12" ht="45.6" hidden="1" customHeight="1" thickBot="1" x14ac:dyDescent="0.3">
      <c r="A170" s="102">
        <v>1130133</v>
      </c>
      <c r="B170" s="103" t="s">
        <v>96</v>
      </c>
      <c r="C170" s="187">
        <v>300</v>
      </c>
      <c r="D170" s="187">
        <v>2</v>
      </c>
      <c r="E170" s="187">
        <v>1</v>
      </c>
      <c r="F170" s="103" t="s">
        <v>27</v>
      </c>
      <c r="G170" s="104" t="s">
        <v>97</v>
      </c>
      <c r="H170" s="106"/>
      <c r="I170" s="108"/>
      <c r="J170" s="98"/>
      <c r="K170" s="98"/>
      <c r="L170" s="71"/>
    </row>
    <row r="171" spans="1:12" ht="45.6" hidden="1" customHeight="1" thickBot="1" x14ac:dyDescent="0.3">
      <c r="A171" s="102">
        <v>1130135</v>
      </c>
      <c r="B171" s="103" t="s">
        <v>98</v>
      </c>
      <c r="C171" s="187">
        <v>185</v>
      </c>
      <c r="D171" s="187">
        <v>1</v>
      </c>
      <c r="E171" s="187">
        <v>1</v>
      </c>
      <c r="F171" s="103" t="s">
        <v>27</v>
      </c>
      <c r="G171" s="104" t="s">
        <v>24</v>
      </c>
      <c r="H171" s="105"/>
      <c r="I171" s="130"/>
      <c r="J171" s="98"/>
      <c r="K171" s="98"/>
      <c r="L171" s="71"/>
    </row>
    <row r="172" spans="1:12" ht="45.6" hidden="1" customHeight="1" thickBot="1" x14ac:dyDescent="0.3">
      <c r="A172" s="102">
        <v>1130136</v>
      </c>
      <c r="B172" s="103" t="s">
        <v>99</v>
      </c>
      <c r="C172" s="187">
        <v>360</v>
      </c>
      <c r="D172" s="187">
        <v>2</v>
      </c>
      <c r="E172" s="187">
        <v>1</v>
      </c>
      <c r="F172" s="103" t="s">
        <v>27</v>
      </c>
      <c r="G172" s="104" t="s">
        <v>278</v>
      </c>
      <c r="H172" s="106"/>
      <c r="I172" s="108"/>
      <c r="J172" s="99"/>
      <c r="K172" s="99"/>
      <c r="L172" s="71"/>
    </row>
    <row r="173" spans="1:12" ht="45.6" hidden="1" customHeight="1" thickBot="1" x14ac:dyDescent="0.3">
      <c r="A173" s="131">
        <v>1130140</v>
      </c>
      <c r="B173" s="132" t="s">
        <v>101</v>
      </c>
      <c r="C173" s="192">
        <v>80</v>
      </c>
      <c r="D173" s="192">
        <v>1</v>
      </c>
      <c r="E173" s="192">
        <v>2</v>
      </c>
      <c r="F173" s="132" t="s">
        <v>40</v>
      </c>
      <c r="G173" s="133" t="s">
        <v>416</v>
      </c>
      <c r="H173" s="143"/>
      <c r="I173" s="143"/>
      <c r="J173" s="98"/>
      <c r="K173" s="98"/>
      <c r="L173" s="71"/>
    </row>
    <row r="174" spans="1:12" ht="45.6" hidden="1" customHeight="1" thickBot="1" x14ac:dyDescent="0.3">
      <c r="A174" s="102">
        <v>1130141</v>
      </c>
      <c r="B174" s="103" t="s">
        <v>102</v>
      </c>
      <c r="C174" s="187">
        <v>160</v>
      </c>
      <c r="D174" s="187">
        <v>1</v>
      </c>
      <c r="E174" s="187">
        <v>1</v>
      </c>
      <c r="F174" s="103" t="s">
        <v>27</v>
      </c>
      <c r="G174" s="104" t="s">
        <v>502</v>
      </c>
      <c r="H174" s="105"/>
      <c r="I174" s="130"/>
      <c r="J174" s="98"/>
      <c r="K174" s="98"/>
      <c r="L174" s="71"/>
    </row>
    <row r="175" spans="1:12" ht="45.6" hidden="1" customHeight="1" thickBot="1" x14ac:dyDescent="0.3">
      <c r="A175" s="102">
        <v>1130142</v>
      </c>
      <c r="B175" s="103" t="s">
        <v>104</v>
      </c>
      <c r="C175" s="187">
        <v>60</v>
      </c>
      <c r="D175" s="187">
        <v>1</v>
      </c>
      <c r="E175" s="187">
        <v>1</v>
      </c>
      <c r="F175" s="103" t="s">
        <v>27</v>
      </c>
      <c r="G175" s="104" t="s">
        <v>125</v>
      </c>
      <c r="H175" s="105"/>
      <c r="I175" s="105"/>
      <c r="J175" s="98"/>
      <c r="K175" s="98"/>
      <c r="L175" s="71"/>
    </row>
    <row r="176" spans="1:12" ht="45.6" hidden="1" customHeight="1" thickBot="1" x14ac:dyDescent="0.3">
      <c r="A176" s="102">
        <v>1130143</v>
      </c>
      <c r="B176" s="103" t="s">
        <v>105</v>
      </c>
      <c r="C176" s="187">
        <v>150</v>
      </c>
      <c r="D176" s="187">
        <v>1</v>
      </c>
      <c r="E176" s="187">
        <v>1</v>
      </c>
      <c r="F176" s="103" t="s">
        <v>27</v>
      </c>
      <c r="G176" s="104" t="s">
        <v>106</v>
      </c>
      <c r="H176" s="105"/>
      <c r="I176" s="130"/>
      <c r="J176" s="98"/>
      <c r="K176" s="98"/>
      <c r="L176" s="71"/>
    </row>
    <row r="177" spans="1:12" ht="45.6" hidden="1" customHeight="1" thickBot="1" x14ac:dyDescent="0.3">
      <c r="A177" s="109">
        <v>1130144</v>
      </c>
      <c r="B177" s="110" t="s">
        <v>107</v>
      </c>
      <c r="C177" s="188">
        <v>150</v>
      </c>
      <c r="D177" s="188">
        <v>1</v>
      </c>
      <c r="E177" s="188">
        <v>1</v>
      </c>
      <c r="F177" s="110" t="s">
        <v>27</v>
      </c>
      <c r="G177" s="111" t="s">
        <v>55</v>
      </c>
      <c r="H177" s="128"/>
      <c r="I177" s="129"/>
      <c r="J177" s="98"/>
      <c r="K177" s="98"/>
      <c r="L177" s="71"/>
    </row>
    <row r="178" spans="1:12" ht="45.6" hidden="1" customHeight="1" thickBot="1" x14ac:dyDescent="0.3">
      <c r="A178" s="131">
        <v>1130145</v>
      </c>
      <c r="B178" s="132" t="s">
        <v>108</v>
      </c>
      <c r="C178" s="192">
        <v>200</v>
      </c>
      <c r="D178" s="192">
        <v>2</v>
      </c>
      <c r="E178" s="192">
        <v>2</v>
      </c>
      <c r="F178" s="132" t="s">
        <v>40</v>
      </c>
      <c r="G178" s="133" t="s">
        <v>103</v>
      </c>
      <c r="H178" s="143"/>
      <c r="I178" s="145"/>
      <c r="J178" s="99"/>
      <c r="K178" s="99"/>
      <c r="L178" s="71"/>
    </row>
    <row r="179" spans="1:12" ht="45.6" hidden="1" customHeight="1" thickBot="1" x14ac:dyDescent="0.3">
      <c r="A179" s="131">
        <v>1130147</v>
      </c>
      <c r="B179" s="132" t="s">
        <v>109</v>
      </c>
      <c r="C179" s="193">
        <v>500</v>
      </c>
      <c r="D179" s="193">
        <v>1</v>
      </c>
      <c r="E179" s="193">
        <v>2</v>
      </c>
      <c r="F179" s="132" t="s">
        <v>40</v>
      </c>
      <c r="G179" s="133"/>
      <c r="H179" s="134"/>
      <c r="I179" s="137"/>
      <c r="J179" s="98"/>
      <c r="K179" s="98"/>
      <c r="L179" s="71"/>
    </row>
    <row r="180" spans="1:12" ht="45.6" hidden="1" customHeight="1" thickBot="1" x14ac:dyDescent="0.3">
      <c r="A180" s="102">
        <v>1130148</v>
      </c>
      <c r="B180" s="103" t="s">
        <v>110</v>
      </c>
      <c r="C180" s="187">
        <v>220</v>
      </c>
      <c r="D180" s="187">
        <v>1</v>
      </c>
      <c r="E180" s="187">
        <v>1</v>
      </c>
      <c r="F180" s="103" t="s">
        <v>27</v>
      </c>
      <c r="G180" s="104" t="s">
        <v>436</v>
      </c>
      <c r="H180" s="105"/>
      <c r="I180" s="130"/>
      <c r="J180" s="98"/>
      <c r="K180" s="98"/>
      <c r="L180" s="71"/>
    </row>
    <row r="181" spans="1:12" ht="45.6" hidden="1" customHeight="1" thickBot="1" x14ac:dyDescent="0.3">
      <c r="A181" s="102">
        <v>1130150</v>
      </c>
      <c r="B181" s="103" t="s">
        <v>111</v>
      </c>
      <c r="C181" s="187">
        <v>300</v>
      </c>
      <c r="D181" s="187">
        <v>2</v>
      </c>
      <c r="E181" s="187">
        <v>1</v>
      </c>
      <c r="F181" s="103" t="s">
        <v>27</v>
      </c>
      <c r="G181" s="104" t="s">
        <v>294</v>
      </c>
      <c r="H181" s="105"/>
      <c r="I181" s="130"/>
      <c r="J181" s="98"/>
      <c r="K181" s="98"/>
      <c r="L181" s="71"/>
    </row>
    <row r="182" spans="1:12" ht="45.6" hidden="1" customHeight="1" thickBot="1" x14ac:dyDescent="0.3">
      <c r="A182" s="102">
        <v>1130151</v>
      </c>
      <c r="B182" s="103" t="s">
        <v>112</v>
      </c>
      <c r="C182" s="187">
        <v>240</v>
      </c>
      <c r="D182" s="187">
        <v>2</v>
      </c>
      <c r="E182" s="187">
        <v>1</v>
      </c>
      <c r="F182" s="103" t="s">
        <v>27</v>
      </c>
      <c r="G182" s="104" t="s">
        <v>113</v>
      </c>
      <c r="H182" s="106"/>
      <c r="I182" s="107"/>
      <c r="J182" s="98"/>
      <c r="K182" s="98"/>
      <c r="L182" s="71"/>
    </row>
    <row r="183" spans="1:12" ht="45.6" hidden="1" customHeight="1" thickBot="1" x14ac:dyDescent="0.3">
      <c r="A183" s="138">
        <v>1130152</v>
      </c>
      <c r="B183" s="139" t="s">
        <v>114</v>
      </c>
      <c r="C183" s="195">
        <v>120</v>
      </c>
      <c r="D183" s="195">
        <v>1</v>
      </c>
      <c r="E183" s="195">
        <v>2</v>
      </c>
      <c r="F183" s="139" t="s">
        <v>40</v>
      </c>
      <c r="G183" s="140" t="s">
        <v>48</v>
      </c>
      <c r="H183" s="146"/>
      <c r="I183" s="146"/>
      <c r="J183" s="98"/>
      <c r="K183" s="98"/>
      <c r="L183" s="71"/>
    </row>
    <row r="184" spans="1:12" ht="45.6" hidden="1" customHeight="1" thickBot="1" x14ac:dyDescent="0.3">
      <c r="A184" s="102">
        <v>1130156</v>
      </c>
      <c r="B184" s="103" t="s">
        <v>115</v>
      </c>
      <c r="C184" s="187">
        <v>60</v>
      </c>
      <c r="D184" s="187">
        <v>1</v>
      </c>
      <c r="E184" s="187">
        <v>1</v>
      </c>
      <c r="F184" s="103" t="s">
        <v>27</v>
      </c>
      <c r="G184" s="104" t="s">
        <v>24</v>
      </c>
      <c r="H184" s="106"/>
      <c r="I184" s="107"/>
      <c r="J184" s="99"/>
      <c r="K184" s="98"/>
      <c r="L184" s="71"/>
    </row>
    <row r="185" spans="1:12" ht="45.6" hidden="1" customHeight="1" thickBot="1" x14ac:dyDescent="0.3">
      <c r="A185" s="102">
        <v>1130157</v>
      </c>
      <c r="B185" s="103" t="s">
        <v>116</v>
      </c>
      <c r="C185" s="187">
        <v>80</v>
      </c>
      <c r="D185" s="187">
        <v>1</v>
      </c>
      <c r="E185" s="187">
        <v>1</v>
      </c>
      <c r="F185" s="103" t="s">
        <v>27</v>
      </c>
      <c r="G185" s="104" t="s">
        <v>402</v>
      </c>
      <c r="H185" s="106"/>
      <c r="I185" s="108"/>
      <c r="J185" s="98"/>
      <c r="K185" s="98"/>
      <c r="L185" s="71"/>
    </row>
    <row r="186" spans="1:12" ht="45.6" hidden="1" customHeight="1" thickBot="1" x14ac:dyDescent="0.3">
      <c r="A186" s="102">
        <v>1130161</v>
      </c>
      <c r="B186" s="103" t="s">
        <v>117</v>
      </c>
      <c r="C186" s="187">
        <v>100</v>
      </c>
      <c r="D186" s="187">
        <v>1</v>
      </c>
      <c r="E186" s="187">
        <v>1</v>
      </c>
      <c r="F186" s="103" t="s">
        <v>27</v>
      </c>
      <c r="G186" s="104" t="s">
        <v>24</v>
      </c>
      <c r="H186" s="106"/>
      <c r="I186" s="107"/>
      <c r="J186" s="98"/>
      <c r="K186" s="98"/>
      <c r="L186" s="71"/>
    </row>
    <row r="187" spans="1:12" ht="45.6" hidden="1" customHeight="1" thickBot="1" x14ac:dyDescent="0.3">
      <c r="A187" s="109">
        <v>1130162</v>
      </c>
      <c r="B187" s="110" t="s">
        <v>118</v>
      </c>
      <c r="C187" s="188">
        <v>40</v>
      </c>
      <c r="D187" s="188">
        <v>1</v>
      </c>
      <c r="E187" s="188">
        <v>2</v>
      </c>
      <c r="F187" s="110" t="s">
        <v>40</v>
      </c>
      <c r="G187" s="111" t="s">
        <v>55</v>
      </c>
      <c r="H187" s="112"/>
      <c r="I187" s="124"/>
      <c r="J187" s="98"/>
      <c r="K187" s="98"/>
      <c r="L187" s="71"/>
    </row>
    <row r="188" spans="1:12" ht="45.6" hidden="1" customHeight="1" thickBot="1" x14ac:dyDescent="0.3">
      <c r="A188" s="102">
        <v>1130164</v>
      </c>
      <c r="B188" s="103" t="s">
        <v>218</v>
      </c>
      <c r="C188" s="187">
        <v>100</v>
      </c>
      <c r="D188" s="187">
        <v>1</v>
      </c>
      <c r="E188" s="187">
        <v>1</v>
      </c>
      <c r="F188" s="103" t="s">
        <v>27</v>
      </c>
      <c r="G188" s="104" t="s">
        <v>69</v>
      </c>
      <c r="H188" s="136"/>
      <c r="I188" s="107"/>
      <c r="J188" s="98"/>
      <c r="K188" s="98"/>
      <c r="L188" s="71"/>
    </row>
    <row r="189" spans="1:12" ht="45.6" hidden="1" customHeight="1" thickBot="1" x14ac:dyDescent="0.3">
      <c r="A189" s="109">
        <v>1130165</v>
      </c>
      <c r="B189" s="110" t="s">
        <v>119</v>
      </c>
      <c r="C189" s="188">
        <v>80</v>
      </c>
      <c r="D189" s="188">
        <v>1</v>
      </c>
      <c r="E189" s="188">
        <v>1</v>
      </c>
      <c r="F189" s="110" t="s">
        <v>27</v>
      </c>
      <c r="G189" s="111" t="s">
        <v>297</v>
      </c>
      <c r="H189" s="112"/>
      <c r="I189" s="124"/>
      <c r="J189" s="99"/>
      <c r="K189" s="99"/>
      <c r="L189" s="71"/>
    </row>
    <row r="190" spans="1:12" ht="45.6" hidden="1" customHeight="1" thickBot="1" x14ac:dyDescent="0.3">
      <c r="A190" s="102">
        <v>1130166</v>
      </c>
      <c r="B190" s="103" t="s">
        <v>120</v>
      </c>
      <c r="C190" s="187">
        <v>150</v>
      </c>
      <c r="D190" s="187">
        <v>1</v>
      </c>
      <c r="E190" s="187">
        <v>1</v>
      </c>
      <c r="F190" s="103" t="s">
        <v>27</v>
      </c>
      <c r="G190" s="104" t="s">
        <v>403</v>
      </c>
      <c r="H190" s="105"/>
      <c r="I190" s="130"/>
      <c r="J190" s="99"/>
      <c r="K190" s="98"/>
      <c r="L190" s="71"/>
    </row>
    <row r="191" spans="1:12" ht="45.6" hidden="1" customHeight="1" thickBot="1" x14ac:dyDescent="0.3">
      <c r="A191" s="102">
        <v>1130167</v>
      </c>
      <c r="B191" s="103" t="s">
        <v>236</v>
      </c>
      <c r="C191" s="187">
        <v>40</v>
      </c>
      <c r="D191" s="187">
        <v>1</v>
      </c>
      <c r="E191" s="187">
        <v>1</v>
      </c>
      <c r="F191" s="103" t="s">
        <v>27</v>
      </c>
      <c r="G191" s="104" t="s">
        <v>295</v>
      </c>
      <c r="H191" s="106"/>
      <c r="I191" s="108"/>
      <c r="J191" s="98"/>
      <c r="K191" s="98"/>
      <c r="L191" s="71"/>
    </row>
    <row r="192" spans="1:12" ht="45.6" hidden="1" customHeight="1" thickBot="1" x14ac:dyDescent="0.3">
      <c r="A192" s="109">
        <v>1130168</v>
      </c>
      <c r="B192" s="110" t="s">
        <v>121</v>
      </c>
      <c r="C192" s="188">
        <v>40</v>
      </c>
      <c r="D192" s="188">
        <v>1</v>
      </c>
      <c r="E192" s="188">
        <v>1</v>
      </c>
      <c r="F192" s="110" t="s">
        <v>27</v>
      </c>
      <c r="G192" s="111" t="s">
        <v>24</v>
      </c>
      <c r="H192" s="128"/>
      <c r="I192" s="129"/>
      <c r="J192" s="98"/>
      <c r="K192" s="98"/>
      <c r="L192" s="71"/>
    </row>
    <row r="193" spans="1:12" ht="45.6" hidden="1" customHeight="1" thickBot="1" x14ac:dyDescent="0.3">
      <c r="A193" s="109">
        <v>1130169</v>
      </c>
      <c r="B193" s="110" t="s">
        <v>122</v>
      </c>
      <c r="C193" s="188">
        <v>80</v>
      </c>
      <c r="D193" s="188">
        <v>3</v>
      </c>
      <c r="E193" s="188">
        <v>1</v>
      </c>
      <c r="F193" s="110" t="s">
        <v>27</v>
      </c>
      <c r="G193" s="111" t="s">
        <v>123</v>
      </c>
      <c r="H193" s="112"/>
      <c r="I193" s="113"/>
      <c r="J193" s="98"/>
      <c r="K193" s="98"/>
      <c r="L193" s="71"/>
    </row>
    <row r="194" spans="1:12" ht="45.6" hidden="1" customHeight="1" thickBot="1" x14ac:dyDescent="0.3">
      <c r="A194" s="109">
        <v>1130170</v>
      </c>
      <c r="B194" s="110" t="s">
        <v>124</v>
      </c>
      <c r="C194" s="188">
        <v>60</v>
      </c>
      <c r="D194" s="188">
        <v>1</v>
      </c>
      <c r="E194" s="188">
        <v>1</v>
      </c>
      <c r="F194" s="110" t="s">
        <v>27</v>
      </c>
      <c r="G194" s="111" t="s">
        <v>125</v>
      </c>
      <c r="H194" s="112"/>
      <c r="I194" s="124"/>
      <c r="J194" s="98"/>
      <c r="K194" s="98"/>
      <c r="L194" s="71"/>
    </row>
    <row r="195" spans="1:12" ht="45.6" hidden="1" customHeight="1" thickBot="1" x14ac:dyDescent="0.3">
      <c r="A195" s="102">
        <v>1130171</v>
      </c>
      <c r="B195" s="103" t="s">
        <v>126</v>
      </c>
      <c r="C195" s="187">
        <v>120</v>
      </c>
      <c r="D195" s="187">
        <v>1</v>
      </c>
      <c r="E195" s="187">
        <v>1</v>
      </c>
      <c r="F195" s="103" t="s">
        <v>27</v>
      </c>
      <c r="G195" s="114" t="s">
        <v>142</v>
      </c>
      <c r="H195" s="114"/>
      <c r="I195" s="107"/>
      <c r="J195" s="98"/>
      <c r="K195" s="98"/>
      <c r="L195" s="71"/>
    </row>
    <row r="196" spans="1:12" ht="45.6" hidden="1" customHeight="1" thickBot="1" x14ac:dyDescent="0.3">
      <c r="A196" s="147">
        <v>1130173</v>
      </c>
      <c r="B196" s="148" t="s">
        <v>127</v>
      </c>
      <c r="C196" s="196">
        <v>150</v>
      </c>
      <c r="D196" s="196">
        <v>1</v>
      </c>
      <c r="E196" s="196">
        <v>1</v>
      </c>
      <c r="F196" s="148" t="s">
        <v>27</v>
      </c>
      <c r="G196" s="149"/>
      <c r="H196" s="150"/>
      <c r="I196" s="151"/>
      <c r="J196" s="98"/>
      <c r="K196" s="98"/>
      <c r="L196" s="71"/>
    </row>
    <row r="197" spans="1:12" ht="45.6" hidden="1" customHeight="1" thickBot="1" x14ac:dyDescent="0.3">
      <c r="A197" s="102">
        <v>1130175</v>
      </c>
      <c r="B197" s="103" t="s">
        <v>128</v>
      </c>
      <c r="C197" s="187">
        <v>3200</v>
      </c>
      <c r="D197" s="187">
        <v>4</v>
      </c>
      <c r="E197" s="187">
        <v>1</v>
      </c>
      <c r="F197" s="103" t="s">
        <v>27</v>
      </c>
      <c r="G197" s="104" t="s">
        <v>330</v>
      </c>
      <c r="H197" s="106"/>
      <c r="I197" s="108"/>
      <c r="J197" s="98"/>
      <c r="K197" s="98"/>
      <c r="L197" s="71"/>
    </row>
    <row r="198" spans="1:12" ht="45.6" hidden="1" customHeight="1" thickBot="1" x14ac:dyDescent="0.3">
      <c r="A198" s="102">
        <v>1130176</v>
      </c>
      <c r="B198" s="103" t="s">
        <v>129</v>
      </c>
      <c r="C198" s="187">
        <v>40</v>
      </c>
      <c r="D198" s="187">
        <v>1</v>
      </c>
      <c r="E198" s="187">
        <v>1</v>
      </c>
      <c r="F198" s="103" t="s">
        <v>27</v>
      </c>
      <c r="G198" s="104" t="s">
        <v>237</v>
      </c>
      <c r="H198" s="105"/>
      <c r="I198" s="130"/>
      <c r="J198" s="99"/>
      <c r="K198" s="98"/>
      <c r="L198" s="71"/>
    </row>
    <row r="199" spans="1:12" ht="45.6" hidden="1" customHeight="1" thickBot="1" x14ac:dyDescent="0.3">
      <c r="A199" s="102">
        <v>1130177</v>
      </c>
      <c r="B199" s="103" t="s">
        <v>130</v>
      </c>
      <c r="C199" s="187">
        <v>40</v>
      </c>
      <c r="D199" s="187">
        <v>1</v>
      </c>
      <c r="E199" s="187">
        <v>1</v>
      </c>
      <c r="F199" s="103" t="s">
        <v>27</v>
      </c>
      <c r="G199" s="104" t="s">
        <v>55</v>
      </c>
      <c r="H199" s="106"/>
      <c r="I199" s="107"/>
      <c r="J199" s="98"/>
      <c r="K199" s="98"/>
      <c r="L199" s="71"/>
    </row>
    <row r="200" spans="1:12" ht="45.6" hidden="1" customHeight="1" thickBot="1" x14ac:dyDescent="0.3">
      <c r="A200" s="102">
        <v>1130179</v>
      </c>
      <c r="B200" s="103" t="s">
        <v>131</v>
      </c>
      <c r="C200" s="187">
        <v>40</v>
      </c>
      <c r="D200" s="187">
        <v>1</v>
      </c>
      <c r="E200" s="187">
        <v>1</v>
      </c>
      <c r="F200" s="103" t="s">
        <v>27</v>
      </c>
      <c r="G200" s="104" t="s">
        <v>369</v>
      </c>
      <c r="H200" s="105"/>
      <c r="I200" s="130"/>
      <c r="J200" s="98"/>
      <c r="K200" s="98"/>
      <c r="L200" s="71"/>
    </row>
    <row r="201" spans="1:12" ht="45.6" hidden="1" customHeight="1" thickBot="1" x14ac:dyDescent="0.3">
      <c r="A201" s="102">
        <v>1130180</v>
      </c>
      <c r="B201" s="103" t="s">
        <v>132</v>
      </c>
      <c r="C201" s="187">
        <v>40</v>
      </c>
      <c r="D201" s="187">
        <v>1</v>
      </c>
      <c r="E201" s="187">
        <v>1</v>
      </c>
      <c r="F201" s="103" t="s">
        <v>27</v>
      </c>
      <c r="G201" s="104" t="s">
        <v>417</v>
      </c>
      <c r="H201" s="106"/>
      <c r="I201" s="107"/>
      <c r="J201" s="98"/>
      <c r="K201" s="98"/>
      <c r="L201" s="71"/>
    </row>
    <row r="202" spans="1:12" ht="45.6" hidden="1" customHeight="1" thickBot="1" x14ac:dyDescent="0.3">
      <c r="A202" s="102">
        <v>1130182</v>
      </c>
      <c r="B202" s="103" t="s">
        <v>133</v>
      </c>
      <c r="C202" s="187">
        <v>80</v>
      </c>
      <c r="D202" s="187">
        <v>1</v>
      </c>
      <c r="E202" s="187">
        <v>1</v>
      </c>
      <c r="F202" s="103" t="s">
        <v>27</v>
      </c>
      <c r="G202" s="104" t="s">
        <v>296</v>
      </c>
      <c r="H202" s="106"/>
      <c r="I202" s="108"/>
      <c r="J202" s="99"/>
      <c r="K202" s="98"/>
      <c r="L202" s="71"/>
    </row>
    <row r="203" spans="1:12" ht="45.6" hidden="1" customHeight="1" thickBot="1" x14ac:dyDescent="0.3">
      <c r="A203" s="102">
        <v>1130183</v>
      </c>
      <c r="B203" s="103" t="s">
        <v>134</v>
      </c>
      <c r="C203" s="187">
        <v>200</v>
      </c>
      <c r="D203" s="187">
        <v>2</v>
      </c>
      <c r="E203" s="187">
        <v>1</v>
      </c>
      <c r="F203" s="103" t="s">
        <v>27</v>
      </c>
      <c r="G203" s="104" t="s">
        <v>435</v>
      </c>
      <c r="H203" s="105"/>
      <c r="I203" s="105"/>
      <c r="J203" s="98"/>
      <c r="K203" s="98"/>
      <c r="L203" s="71"/>
    </row>
    <row r="204" spans="1:12" ht="45.6" hidden="1" customHeight="1" thickBot="1" x14ac:dyDescent="0.3">
      <c r="A204" s="131">
        <v>1130184</v>
      </c>
      <c r="B204" s="132" t="s">
        <v>135</v>
      </c>
      <c r="C204" s="192">
        <v>60</v>
      </c>
      <c r="D204" s="192">
        <v>1</v>
      </c>
      <c r="E204" s="192">
        <v>2</v>
      </c>
      <c r="F204" s="132" t="s">
        <v>40</v>
      </c>
      <c r="G204" s="133" t="s">
        <v>136</v>
      </c>
      <c r="H204" s="134"/>
      <c r="I204" s="135"/>
      <c r="J204" s="98"/>
      <c r="K204" s="98"/>
      <c r="L204" s="71"/>
    </row>
    <row r="205" spans="1:12" ht="45.6" hidden="1" customHeight="1" thickBot="1" x14ac:dyDescent="0.3">
      <c r="A205" s="102">
        <v>1130185</v>
      </c>
      <c r="B205" s="103" t="s">
        <v>137</v>
      </c>
      <c r="C205" s="187">
        <v>60</v>
      </c>
      <c r="D205" s="187">
        <v>1</v>
      </c>
      <c r="E205" s="187">
        <v>1</v>
      </c>
      <c r="F205" s="103" t="s">
        <v>27</v>
      </c>
      <c r="G205" s="104" t="s">
        <v>277</v>
      </c>
      <c r="H205" s="106"/>
      <c r="I205" s="108"/>
      <c r="J205" s="98"/>
      <c r="K205" s="98"/>
      <c r="L205" s="71"/>
    </row>
    <row r="206" spans="1:12" ht="45.6" hidden="1" customHeight="1" thickBot="1" x14ac:dyDescent="0.3">
      <c r="A206" s="102">
        <v>1130186</v>
      </c>
      <c r="B206" s="103" t="s">
        <v>138</v>
      </c>
      <c r="C206" s="187">
        <v>80</v>
      </c>
      <c r="D206" s="187">
        <v>1</v>
      </c>
      <c r="E206" s="187">
        <v>1</v>
      </c>
      <c r="F206" s="103" t="s">
        <v>27</v>
      </c>
      <c r="G206" s="104" t="s">
        <v>144</v>
      </c>
      <c r="H206" s="106"/>
      <c r="I206" s="107"/>
      <c r="J206" s="98"/>
      <c r="K206" s="98"/>
      <c r="L206" s="71"/>
    </row>
    <row r="207" spans="1:12" ht="45.6" hidden="1" customHeight="1" thickBot="1" x14ac:dyDescent="0.3">
      <c r="A207" s="102">
        <v>1130187</v>
      </c>
      <c r="B207" s="103" t="s">
        <v>139</v>
      </c>
      <c r="C207" s="187">
        <v>40</v>
      </c>
      <c r="D207" s="187">
        <v>1</v>
      </c>
      <c r="E207" s="187">
        <v>1</v>
      </c>
      <c r="F207" s="103" t="s">
        <v>27</v>
      </c>
      <c r="G207" s="104" t="s">
        <v>276</v>
      </c>
      <c r="H207" s="106"/>
      <c r="I207" s="107"/>
      <c r="J207" s="98"/>
      <c r="K207" s="98"/>
      <c r="L207" s="71"/>
    </row>
    <row r="208" spans="1:12" ht="45.6" hidden="1" customHeight="1" thickBot="1" x14ac:dyDescent="0.3">
      <c r="A208" s="102">
        <v>1130188</v>
      </c>
      <c r="B208" s="103" t="s">
        <v>140</v>
      </c>
      <c r="C208" s="187">
        <v>80</v>
      </c>
      <c r="D208" s="187">
        <v>1</v>
      </c>
      <c r="E208" s="187">
        <v>1</v>
      </c>
      <c r="F208" s="103" t="s">
        <v>27</v>
      </c>
      <c r="G208" s="104" t="s">
        <v>125</v>
      </c>
      <c r="H208" s="105"/>
      <c r="I208" s="130"/>
      <c r="J208" s="98"/>
      <c r="K208" s="98"/>
      <c r="L208" s="71"/>
    </row>
    <row r="209" spans="1:12" ht="45.6" hidden="1" customHeight="1" thickBot="1" x14ac:dyDescent="0.3">
      <c r="A209" s="109">
        <v>1130190</v>
      </c>
      <c r="B209" s="110" t="s">
        <v>141</v>
      </c>
      <c r="C209" s="188">
        <v>150</v>
      </c>
      <c r="D209" s="188">
        <v>1</v>
      </c>
      <c r="E209" s="188">
        <v>1</v>
      </c>
      <c r="F209" s="110" t="s">
        <v>27</v>
      </c>
      <c r="G209" s="111" t="s">
        <v>275</v>
      </c>
      <c r="H209" s="128"/>
      <c r="I209" s="128"/>
      <c r="J209" s="98"/>
      <c r="K209" s="98"/>
      <c r="L209" s="71"/>
    </row>
    <row r="210" spans="1:12" ht="45.6" hidden="1" customHeight="1" thickBot="1" x14ac:dyDescent="0.3">
      <c r="A210" s="131">
        <v>1130191</v>
      </c>
      <c r="B210" s="132" t="s">
        <v>143</v>
      </c>
      <c r="C210" s="192">
        <v>100</v>
      </c>
      <c r="D210" s="192">
        <v>1</v>
      </c>
      <c r="E210" s="192">
        <v>2</v>
      </c>
      <c r="F210" s="132" t="s">
        <v>40</v>
      </c>
      <c r="G210" s="133" t="s">
        <v>144</v>
      </c>
      <c r="H210" s="134"/>
      <c r="I210" s="135"/>
      <c r="J210" s="99"/>
      <c r="K210" s="99"/>
      <c r="L210" s="71"/>
    </row>
    <row r="211" spans="1:12" ht="45.6" hidden="1" customHeight="1" thickBot="1" x14ac:dyDescent="0.3">
      <c r="A211" s="131">
        <v>1130193</v>
      </c>
      <c r="B211" s="132" t="s">
        <v>480</v>
      </c>
      <c r="C211" s="192">
        <v>300</v>
      </c>
      <c r="D211" s="192">
        <v>1</v>
      </c>
      <c r="E211" s="192">
        <v>2</v>
      </c>
      <c r="F211" s="132" t="s">
        <v>40</v>
      </c>
      <c r="G211" s="133" t="s">
        <v>481</v>
      </c>
      <c r="H211" s="143"/>
      <c r="I211" s="145"/>
      <c r="J211" s="99"/>
      <c r="K211" s="99"/>
      <c r="L211" s="71"/>
    </row>
    <row r="212" spans="1:12" ht="45.6" hidden="1" customHeight="1" thickBot="1" x14ac:dyDescent="0.3">
      <c r="A212" s="102">
        <v>1130194</v>
      </c>
      <c r="B212" s="103" t="s">
        <v>146</v>
      </c>
      <c r="C212" s="187">
        <v>40</v>
      </c>
      <c r="D212" s="187">
        <v>1</v>
      </c>
      <c r="E212" s="187">
        <v>1</v>
      </c>
      <c r="F212" s="103" t="s">
        <v>27</v>
      </c>
      <c r="G212" s="104" t="s">
        <v>147</v>
      </c>
      <c r="H212" s="105"/>
      <c r="I212" s="130"/>
      <c r="J212" s="98"/>
      <c r="K212" s="98"/>
      <c r="L212" s="71"/>
    </row>
    <row r="213" spans="1:12" ht="45.6" hidden="1" customHeight="1" thickBot="1" x14ac:dyDescent="0.3">
      <c r="A213" s="109">
        <v>1130198</v>
      </c>
      <c r="B213" s="110" t="s">
        <v>148</v>
      </c>
      <c r="C213" s="188">
        <v>150</v>
      </c>
      <c r="D213" s="188">
        <v>2</v>
      </c>
      <c r="E213" s="188">
        <v>1</v>
      </c>
      <c r="F213" s="110" t="s">
        <v>27</v>
      </c>
      <c r="G213" s="111" t="s">
        <v>149</v>
      </c>
      <c r="H213" s="112"/>
      <c r="I213" s="124"/>
      <c r="J213" s="98"/>
      <c r="K213" s="98"/>
      <c r="L213" s="71"/>
    </row>
    <row r="214" spans="1:12" ht="45.6" hidden="1" customHeight="1" thickBot="1" x14ac:dyDescent="0.3">
      <c r="A214" s="102">
        <v>1130200</v>
      </c>
      <c r="B214" s="103" t="s">
        <v>151</v>
      </c>
      <c r="C214" s="187">
        <v>100</v>
      </c>
      <c r="D214" s="187">
        <v>1</v>
      </c>
      <c r="E214" s="187">
        <v>1</v>
      </c>
      <c r="F214" s="103" t="s">
        <v>27</v>
      </c>
      <c r="G214" s="104" t="s">
        <v>152</v>
      </c>
      <c r="H214" s="106"/>
      <c r="I214" s="107"/>
      <c r="J214" s="98"/>
      <c r="K214" s="98"/>
      <c r="L214" s="71"/>
    </row>
    <row r="215" spans="1:12" ht="45.6" hidden="1" customHeight="1" thickBot="1" x14ac:dyDescent="0.3">
      <c r="A215" s="102">
        <v>1130201</v>
      </c>
      <c r="B215" s="103" t="s">
        <v>153</v>
      </c>
      <c r="C215" s="187">
        <v>200</v>
      </c>
      <c r="D215" s="187">
        <v>1</v>
      </c>
      <c r="E215" s="187">
        <v>1</v>
      </c>
      <c r="F215" s="103" t="s">
        <v>27</v>
      </c>
      <c r="G215" s="104" t="s">
        <v>489</v>
      </c>
      <c r="H215" s="106"/>
      <c r="I215" s="107"/>
      <c r="J215" s="98"/>
      <c r="K215" s="98"/>
      <c r="L215" s="71"/>
    </row>
    <row r="216" spans="1:12" ht="45.6" hidden="1" customHeight="1" thickBot="1" x14ac:dyDescent="0.3">
      <c r="A216" s="102">
        <v>1130202</v>
      </c>
      <c r="B216" s="103" t="s">
        <v>257</v>
      </c>
      <c r="C216" s="187">
        <v>100</v>
      </c>
      <c r="D216" s="187">
        <v>1</v>
      </c>
      <c r="E216" s="187">
        <v>1</v>
      </c>
      <c r="F216" s="103" t="s">
        <v>27</v>
      </c>
      <c r="G216" s="104" t="s">
        <v>297</v>
      </c>
      <c r="H216" s="105"/>
      <c r="I216" s="130"/>
      <c r="J216" s="98"/>
      <c r="K216" s="98"/>
      <c r="L216" s="71"/>
    </row>
    <row r="217" spans="1:12" ht="45.6" hidden="1" customHeight="1" thickBot="1" x14ac:dyDescent="0.3">
      <c r="A217" s="102">
        <v>1130204</v>
      </c>
      <c r="B217" s="103" t="s">
        <v>309</v>
      </c>
      <c r="C217" s="191">
        <v>50</v>
      </c>
      <c r="D217" s="191">
        <v>1</v>
      </c>
      <c r="E217" s="191">
        <v>1</v>
      </c>
      <c r="F217" s="103" t="s">
        <v>27</v>
      </c>
      <c r="G217" s="104" t="s">
        <v>311</v>
      </c>
      <c r="H217" s="106"/>
      <c r="I217" s="108"/>
      <c r="J217" s="98"/>
      <c r="K217" s="98"/>
      <c r="L217" s="71"/>
    </row>
    <row r="218" spans="1:12" ht="45.6" hidden="1" customHeight="1" thickBot="1" x14ac:dyDescent="0.3">
      <c r="A218" s="109">
        <v>1130206</v>
      </c>
      <c r="B218" s="110" t="s">
        <v>154</v>
      </c>
      <c r="C218" s="188">
        <v>100</v>
      </c>
      <c r="D218" s="188">
        <v>1</v>
      </c>
      <c r="E218" s="188">
        <v>2</v>
      </c>
      <c r="F218" s="110" t="s">
        <v>40</v>
      </c>
      <c r="G218" s="111" t="s">
        <v>243</v>
      </c>
      <c r="H218" s="112"/>
      <c r="I218" s="124"/>
      <c r="J218" s="98"/>
      <c r="K218" s="98"/>
      <c r="L218" s="71"/>
    </row>
    <row r="219" spans="1:12" ht="45.6" hidden="1" customHeight="1" thickBot="1" x14ac:dyDescent="0.3">
      <c r="A219" s="102">
        <v>1130208</v>
      </c>
      <c r="B219" s="103" t="s">
        <v>155</v>
      </c>
      <c r="C219" s="187">
        <v>80</v>
      </c>
      <c r="D219" s="187">
        <v>1</v>
      </c>
      <c r="E219" s="187">
        <v>1</v>
      </c>
      <c r="F219" s="103" t="s">
        <v>27</v>
      </c>
      <c r="G219" s="104" t="s">
        <v>244</v>
      </c>
      <c r="H219" s="106"/>
      <c r="I219" s="107"/>
      <c r="J219" s="99"/>
      <c r="K219" s="98"/>
      <c r="L219" s="71"/>
    </row>
    <row r="220" spans="1:12" ht="45.6" hidden="1" customHeight="1" thickBot="1" x14ac:dyDescent="0.3">
      <c r="A220" s="102">
        <v>1130212</v>
      </c>
      <c r="B220" s="103" t="s">
        <v>156</v>
      </c>
      <c r="C220" s="187">
        <v>800</v>
      </c>
      <c r="D220" s="187">
        <v>2</v>
      </c>
      <c r="E220" s="187">
        <v>1</v>
      </c>
      <c r="F220" s="103" t="s">
        <v>27</v>
      </c>
      <c r="G220" s="104" t="s">
        <v>492</v>
      </c>
      <c r="H220" s="106"/>
      <c r="I220" s="107"/>
      <c r="J220" s="99"/>
      <c r="K220" s="98"/>
      <c r="L220" s="71"/>
    </row>
    <row r="221" spans="1:12" ht="45.6" hidden="1" customHeight="1" thickBot="1" x14ac:dyDescent="0.3">
      <c r="A221" s="109">
        <v>1130221</v>
      </c>
      <c r="B221" s="110" t="s">
        <v>157</v>
      </c>
      <c r="C221" s="188">
        <v>60</v>
      </c>
      <c r="D221" s="188">
        <v>1</v>
      </c>
      <c r="E221" s="188">
        <v>1</v>
      </c>
      <c r="F221" s="110" t="s">
        <v>27</v>
      </c>
      <c r="G221" s="111" t="s">
        <v>28</v>
      </c>
      <c r="H221" s="112"/>
      <c r="I221" s="124"/>
      <c r="J221" s="98"/>
      <c r="K221" s="98"/>
      <c r="L221" s="71"/>
    </row>
    <row r="222" spans="1:12" ht="45.6" hidden="1" customHeight="1" thickBot="1" x14ac:dyDescent="0.3">
      <c r="A222" s="102">
        <v>1130222</v>
      </c>
      <c r="B222" s="103" t="s">
        <v>158</v>
      </c>
      <c r="C222" s="187">
        <v>100</v>
      </c>
      <c r="D222" s="187">
        <v>1</v>
      </c>
      <c r="E222" s="187">
        <v>1</v>
      </c>
      <c r="F222" s="103" t="s">
        <v>27</v>
      </c>
      <c r="G222" s="104" t="s">
        <v>370</v>
      </c>
      <c r="H222" s="106"/>
      <c r="I222" s="107"/>
      <c r="J222" s="99"/>
      <c r="K222" s="99"/>
      <c r="L222" s="71"/>
    </row>
    <row r="223" spans="1:12" ht="45.6" hidden="1" customHeight="1" thickBot="1" x14ac:dyDescent="0.3">
      <c r="A223" s="102">
        <v>1130227</v>
      </c>
      <c r="B223" s="103" t="s">
        <v>160</v>
      </c>
      <c r="C223" s="187">
        <v>180</v>
      </c>
      <c r="D223" s="187">
        <v>2</v>
      </c>
      <c r="E223" s="187">
        <v>1</v>
      </c>
      <c r="F223" s="103" t="s">
        <v>27</v>
      </c>
      <c r="G223" s="104" t="s">
        <v>215</v>
      </c>
      <c r="H223" s="106"/>
      <c r="I223" s="107"/>
      <c r="J223" s="98"/>
      <c r="K223" s="98"/>
      <c r="L223" s="71"/>
    </row>
    <row r="224" spans="1:12" ht="45.6" hidden="1" customHeight="1" thickBot="1" x14ac:dyDescent="0.3">
      <c r="A224" s="102">
        <v>1130234</v>
      </c>
      <c r="B224" s="103" t="s">
        <v>288</v>
      </c>
      <c r="C224" s="187">
        <v>120</v>
      </c>
      <c r="D224" s="187">
        <v>1</v>
      </c>
      <c r="E224" s="187">
        <v>1</v>
      </c>
      <c r="F224" s="103" t="s">
        <v>27</v>
      </c>
      <c r="G224" s="104" t="s">
        <v>354</v>
      </c>
      <c r="H224" s="106"/>
      <c r="I224" s="107"/>
      <c r="J224" s="99"/>
      <c r="K224" s="98"/>
      <c r="L224" s="71"/>
    </row>
    <row r="225" spans="1:12" ht="45.6" hidden="1" customHeight="1" thickBot="1" x14ac:dyDescent="0.3">
      <c r="A225" s="138">
        <v>1130242</v>
      </c>
      <c r="B225" s="139" t="s">
        <v>482</v>
      </c>
      <c r="C225" s="195">
        <v>300</v>
      </c>
      <c r="D225" s="195">
        <v>1</v>
      </c>
      <c r="E225" s="195">
        <v>2</v>
      </c>
      <c r="F225" s="139" t="s">
        <v>40</v>
      </c>
      <c r="G225" s="140" t="s">
        <v>483</v>
      </c>
      <c r="H225" s="141"/>
      <c r="I225" s="154"/>
      <c r="J225" s="99"/>
      <c r="K225" s="98"/>
      <c r="L225" s="71"/>
    </row>
    <row r="226" spans="1:12" ht="45.6" hidden="1" customHeight="1" thickBot="1" x14ac:dyDescent="0.3">
      <c r="A226" s="102">
        <v>1130245</v>
      </c>
      <c r="B226" s="103" t="s">
        <v>161</v>
      </c>
      <c r="C226" s="187">
        <v>60</v>
      </c>
      <c r="D226" s="187">
        <v>1</v>
      </c>
      <c r="E226" s="187">
        <v>1</v>
      </c>
      <c r="F226" s="103" t="s">
        <v>27</v>
      </c>
      <c r="G226" s="104" t="s">
        <v>68</v>
      </c>
      <c r="H226" s="106"/>
      <c r="I226" s="107"/>
      <c r="J226" s="98"/>
      <c r="K226" s="98"/>
      <c r="L226" s="71"/>
    </row>
    <row r="227" spans="1:12" ht="45.6" hidden="1" customHeight="1" thickBot="1" x14ac:dyDescent="0.3">
      <c r="A227" s="205">
        <v>1130246</v>
      </c>
      <c r="B227" s="139" t="s">
        <v>479</v>
      </c>
      <c r="C227" s="192">
        <v>300</v>
      </c>
      <c r="D227" s="192">
        <v>1</v>
      </c>
      <c r="E227" s="192">
        <v>2</v>
      </c>
      <c r="F227" s="132" t="s">
        <v>40</v>
      </c>
      <c r="G227" s="135" t="s">
        <v>478</v>
      </c>
      <c r="H227" s="135"/>
      <c r="I227" s="135"/>
      <c r="J227" s="98"/>
      <c r="K227" s="98"/>
      <c r="L227" s="71"/>
    </row>
    <row r="228" spans="1:12" ht="45.6" hidden="1" customHeight="1" thickBot="1" x14ac:dyDescent="0.3">
      <c r="A228" s="102">
        <v>1130248</v>
      </c>
      <c r="B228" s="103" t="s">
        <v>220</v>
      </c>
      <c r="C228" s="187">
        <v>400</v>
      </c>
      <c r="D228" s="187">
        <v>2</v>
      </c>
      <c r="E228" s="187">
        <v>1</v>
      </c>
      <c r="F228" s="103" t="s">
        <v>27</v>
      </c>
      <c r="G228" s="104" t="s">
        <v>404</v>
      </c>
      <c r="H228" s="106"/>
      <c r="I228" s="107"/>
      <c r="J228" s="98"/>
      <c r="K228" s="98"/>
      <c r="L228" s="71"/>
    </row>
    <row r="229" spans="1:12" ht="45.6" hidden="1" customHeight="1" thickBot="1" x14ac:dyDescent="0.3">
      <c r="A229" s="102">
        <v>1130249</v>
      </c>
      <c r="B229" s="103" t="s">
        <v>222</v>
      </c>
      <c r="C229" s="187">
        <v>800</v>
      </c>
      <c r="D229" s="187">
        <v>1</v>
      </c>
      <c r="E229" s="187">
        <v>1</v>
      </c>
      <c r="F229" s="103" t="s">
        <v>27</v>
      </c>
      <c r="G229" s="104" t="s">
        <v>371</v>
      </c>
      <c r="H229" s="106"/>
      <c r="I229" s="108"/>
      <c r="J229" s="98"/>
      <c r="K229" s="98"/>
      <c r="L229" s="71"/>
    </row>
    <row r="230" spans="1:12" ht="45.6" hidden="1" customHeight="1" thickBot="1" x14ac:dyDescent="0.3">
      <c r="A230" s="131">
        <v>1130250</v>
      </c>
      <c r="B230" s="132" t="s">
        <v>226</v>
      </c>
      <c r="C230" s="192">
        <v>350</v>
      </c>
      <c r="D230" s="192">
        <v>2</v>
      </c>
      <c r="E230" s="192">
        <v>2</v>
      </c>
      <c r="F230" s="132" t="s">
        <v>40</v>
      </c>
      <c r="G230" s="133" t="s">
        <v>215</v>
      </c>
      <c r="H230" s="134"/>
      <c r="I230" s="135"/>
      <c r="J230" s="98"/>
      <c r="K230" s="98"/>
      <c r="L230" s="71"/>
    </row>
    <row r="231" spans="1:12" ht="45.6" hidden="1" customHeight="1" thickBot="1" x14ac:dyDescent="0.3">
      <c r="A231" s="102">
        <v>1130251</v>
      </c>
      <c r="B231" s="103" t="s">
        <v>159</v>
      </c>
      <c r="C231" s="187">
        <v>60</v>
      </c>
      <c r="D231" s="187">
        <v>1</v>
      </c>
      <c r="E231" s="187">
        <v>1</v>
      </c>
      <c r="F231" s="103" t="s">
        <v>27</v>
      </c>
      <c r="G231" s="104" t="s">
        <v>274</v>
      </c>
      <c r="H231" s="106"/>
      <c r="I231" s="108"/>
      <c r="J231" s="98"/>
      <c r="K231" s="98"/>
      <c r="L231" s="71"/>
    </row>
    <row r="232" spans="1:12" ht="45.6" hidden="1" customHeight="1" thickBot="1" x14ac:dyDescent="0.3">
      <c r="A232" s="102">
        <v>1130252</v>
      </c>
      <c r="B232" s="103" t="s">
        <v>227</v>
      </c>
      <c r="C232" s="187">
        <v>100</v>
      </c>
      <c r="D232" s="187">
        <v>1</v>
      </c>
      <c r="E232" s="187">
        <v>1</v>
      </c>
      <c r="F232" s="103" t="s">
        <v>27</v>
      </c>
      <c r="G232" s="104" t="s">
        <v>273</v>
      </c>
      <c r="H232" s="106"/>
      <c r="I232" s="108"/>
      <c r="J232" s="98"/>
      <c r="K232" s="98"/>
      <c r="L232" s="71"/>
    </row>
    <row r="233" spans="1:12" ht="45.6" hidden="1" customHeight="1" thickBot="1" x14ac:dyDescent="0.3">
      <c r="A233" s="102">
        <v>1130255</v>
      </c>
      <c r="B233" s="103" t="s">
        <v>228</v>
      </c>
      <c r="C233" s="187">
        <v>60</v>
      </c>
      <c r="D233" s="187">
        <v>1</v>
      </c>
      <c r="E233" s="187">
        <v>1</v>
      </c>
      <c r="F233" s="103" t="s">
        <v>27</v>
      </c>
      <c r="G233" s="104" t="s">
        <v>229</v>
      </c>
      <c r="H233" s="105"/>
      <c r="I233" s="130"/>
      <c r="J233" s="99"/>
      <c r="K233" s="98"/>
      <c r="L233" s="71"/>
    </row>
    <row r="234" spans="1:12" ht="45.6" hidden="1" customHeight="1" thickBot="1" x14ac:dyDescent="0.3">
      <c r="A234" s="102">
        <v>1130256</v>
      </c>
      <c r="B234" s="103" t="s">
        <v>231</v>
      </c>
      <c r="C234" s="187">
        <v>60</v>
      </c>
      <c r="D234" s="187">
        <v>1</v>
      </c>
      <c r="E234" s="187">
        <v>1</v>
      </c>
      <c r="F234" s="103" t="s">
        <v>27</v>
      </c>
      <c r="G234" s="104" t="s">
        <v>246</v>
      </c>
      <c r="H234" s="106"/>
      <c r="I234" s="107"/>
      <c r="J234" s="99"/>
      <c r="K234" s="99"/>
      <c r="L234" s="71"/>
    </row>
    <row r="235" spans="1:12" ht="45.6" hidden="1" customHeight="1" thickBot="1" x14ac:dyDescent="0.3">
      <c r="A235" s="131">
        <v>1130257</v>
      </c>
      <c r="B235" s="132" t="s">
        <v>235</v>
      </c>
      <c r="C235" s="192">
        <v>80</v>
      </c>
      <c r="D235" s="192">
        <v>1</v>
      </c>
      <c r="E235" s="192">
        <v>2</v>
      </c>
      <c r="F235" s="132" t="s">
        <v>40</v>
      </c>
      <c r="G235" s="133" t="s">
        <v>351</v>
      </c>
      <c r="H235" s="134"/>
      <c r="I235" s="135"/>
      <c r="J235" s="98"/>
      <c r="K235" s="98"/>
      <c r="L235" s="71"/>
    </row>
    <row r="236" spans="1:12" ht="45.6" hidden="1" customHeight="1" thickBot="1" x14ac:dyDescent="0.3">
      <c r="A236" s="102">
        <v>1130258</v>
      </c>
      <c r="B236" s="103" t="s">
        <v>238</v>
      </c>
      <c r="C236" s="187">
        <v>120</v>
      </c>
      <c r="D236" s="187">
        <v>1</v>
      </c>
      <c r="E236" s="187">
        <v>1</v>
      </c>
      <c r="F236" s="103" t="s">
        <v>27</v>
      </c>
      <c r="G236" s="104" t="s">
        <v>239</v>
      </c>
      <c r="H236" s="106"/>
      <c r="I236" s="107"/>
      <c r="J236" s="98"/>
      <c r="K236" s="98"/>
      <c r="L236" s="71"/>
    </row>
    <row r="237" spans="1:12" ht="45.6" hidden="1" customHeight="1" thickBot="1" x14ac:dyDescent="0.3">
      <c r="A237" s="109">
        <v>1130259</v>
      </c>
      <c r="B237" s="110" t="s">
        <v>241</v>
      </c>
      <c r="C237" s="188">
        <v>80</v>
      </c>
      <c r="D237" s="188">
        <v>1</v>
      </c>
      <c r="E237" s="188">
        <v>1</v>
      </c>
      <c r="F237" s="110" t="s">
        <v>27</v>
      </c>
      <c r="G237" s="111" t="s">
        <v>229</v>
      </c>
      <c r="H237" s="128"/>
      <c r="I237" s="129"/>
      <c r="J237" s="99"/>
      <c r="K237" s="98"/>
      <c r="L237" s="71"/>
    </row>
    <row r="238" spans="1:12" ht="45.6" hidden="1" customHeight="1" thickBot="1" x14ac:dyDescent="0.3">
      <c r="A238" s="102">
        <v>1130260</v>
      </c>
      <c r="B238" s="103" t="s">
        <v>242</v>
      </c>
      <c r="C238" s="187">
        <v>80</v>
      </c>
      <c r="D238" s="187">
        <v>1</v>
      </c>
      <c r="E238" s="187">
        <v>1</v>
      </c>
      <c r="F238" s="103" t="s">
        <v>27</v>
      </c>
      <c r="G238" s="104" t="s">
        <v>55</v>
      </c>
      <c r="H238" s="105"/>
      <c r="I238" s="130"/>
      <c r="J238" s="98"/>
      <c r="K238" s="98"/>
      <c r="L238" s="71"/>
    </row>
    <row r="239" spans="1:12" ht="45.6" hidden="1" customHeight="1" thickBot="1" x14ac:dyDescent="0.3">
      <c r="A239" s="102">
        <v>1130261</v>
      </c>
      <c r="B239" s="103" t="s">
        <v>245</v>
      </c>
      <c r="C239" s="187">
        <v>60</v>
      </c>
      <c r="D239" s="187">
        <v>1</v>
      </c>
      <c r="E239" s="187">
        <v>1</v>
      </c>
      <c r="F239" s="103" t="s">
        <v>27</v>
      </c>
      <c r="G239" s="104" t="s">
        <v>31</v>
      </c>
      <c r="H239" s="106"/>
      <c r="I239" s="107"/>
      <c r="J239" s="98"/>
      <c r="K239" s="98"/>
      <c r="L239" s="71"/>
    </row>
    <row r="240" spans="1:12" ht="45.6" hidden="1" customHeight="1" thickBot="1" x14ac:dyDescent="0.3">
      <c r="A240" s="102">
        <v>1130262</v>
      </c>
      <c r="B240" s="103" t="s">
        <v>249</v>
      </c>
      <c r="C240" s="187">
        <v>60</v>
      </c>
      <c r="D240" s="187">
        <v>1</v>
      </c>
      <c r="E240" s="187">
        <v>1</v>
      </c>
      <c r="F240" s="103" t="s">
        <v>27</v>
      </c>
      <c r="G240" s="104" t="s">
        <v>272</v>
      </c>
      <c r="H240" s="106"/>
      <c r="I240" s="108"/>
      <c r="J240" s="98"/>
      <c r="K240" s="98"/>
      <c r="L240" s="71"/>
    </row>
    <row r="241" spans="1:12" ht="45.6" hidden="1" customHeight="1" thickBot="1" x14ac:dyDescent="0.3">
      <c r="A241" s="132">
        <v>1130263</v>
      </c>
      <c r="B241" s="132" t="s">
        <v>298</v>
      </c>
      <c r="C241" s="192">
        <v>300</v>
      </c>
      <c r="D241" s="192">
        <v>2</v>
      </c>
      <c r="E241" s="192">
        <v>2</v>
      </c>
      <c r="F241" s="132" t="s">
        <v>40</v>
      </c>
      <c r="G241" s="133" t="s">
        <v>299</v>
      </c>
      <c r="H241" s="134"/>
      <c r="I241" s="137"/>
      <c r="J241" s="98"/>
      <c r="K241" s="98"/>
      <c r="L241" s="71"/>
    </row>
    <row r="242" spans="1:12" ht="45.6" hidden="1" customHeight="1" thickBot="1" x14ac:dyDescent="0.3">
      <c r="A242" s="102">
        <v>1130264</v>
      </c>
      <c r="B242" s="103" t="s">
        <v>254</v>
      </c>
      <c r="C242" s="187">
        <v>60</v>
      </c>
      <c r="D242" s="187">
        <v>1</v>
      </c>
      <c r="E242" s="187">
        <v>1</v>
      </c>
      <c r="F242" s="103" t="s">
        <v>27</v>
      </c>
      <c r="G242" s="104" t="s">
        <v>253</v>
      </c>
      <c r="H242" s="106"/>
      <c r="I242" s="107"/>
      <c r="J242" s="98"/>
      <c r="K242" s="98"/>
      <c r="L242" s="71"/>
    </row>
    <row r="243" spans="1:12" ht="45.6" hidden="1" customHeight="1" thickBot="1" x14ac:dyDescent="0.3">
      <c r="A243" s="102">
        <v>1130265</v>
      </c>
      <c r="B243" s="103" t="s">
        <v>252</v>
      </c>
      <c r="C243" s="187">
        <v>60</v>
      </c>
      <c r="D243" s="187">
        <v>1</v>
      </c>
      <c r="E243" s="187">
        <v>1</v>
      </c>
      <c r="F243" s="103" t="s">
        <v>27</v>
      </c>
      <c r="G243" s="104" t="s">
        <v>253</v>
      </c>
      <c r="H243" s="106"/>
      <c r="I243" s="107"/>
      <c r="J243" s="98"/>
      <c r="K243" s="98"/>
      <c r="L243" s="71"/>
    </row>
    <row r="244" spans="1:12" ht="45.6" hidden="1" customHeight="1" thickBot="1" x14ac:dyDescent="0.3">
      <c r="A244" s="102">
        <v>1130266</v>
      </c>
      <c r="B244" s="103" t="s">
        <v>247</v>
      </c>
      <c r="C244" s="187">
        <v>250</v>
      </c>
      <c r="D244" s="187">
        <v>2</v>
      </c>
      <c r="E244" s="187">
        <v>1</v>
      </c>
      <c r="F244" s="103" t="s">
        <v>27</v>
      </c>
      <c r="G244" s="104" t="s">
        <v>405</v>
      </c>
      <c r="H244" s="106"/>
      <c r="I244" s="108"/>
      <c r="J244" s="98"/>
      <c r="K244" s="98"/>
      <c r="L244" s="71"/>
    </row>
    <row r="245" spans="1:12" ht="45.6" hidden="1" customHeight="1" thickBot="1" x14ac:dyDescent="0.3">
      <c r="A245" s="102">
        <v>1130267</v>
      </c>
      <c r="B245" s="103" t="s">
        <v>248</v>
      </c>
      <c r="C245" s="187">
        <v>1200</v>
      </c>
      <c r="D245" s="187">
        <v>3</v>
      </c>
      <c r="E245" s="187">
        <v>1</v>
      </c>
      <c r="F245" s="103" t="s">
        <v>27</v>
      </c>
      <c r="G245" s="104" t="s">
        <v>406</v>
      </c>
      <c r="H245" s="106"/>
      <c r="I245" s="108"/>
      <c r="J245" s="98"/>
      <c r="K245" s="98"/>
      <c r="L245" s="71"/>
    </row>
    <row r="246" spans="1:12" ht="45.6" hidden="1" customHeight="1" thickBot="1" x14ac:dyDescent="0.3">
      <c r="A246" s="102">
        <v>1130268</v>
      </c>
      <c r="B246" s="103" t="s">
        <v>251</v>
      </c>
      <c r="C246" s="187">
        <v>120</v>
      </c>
      <c r="D246" s="187">
        <v>1</v>
      </c>
      <c r="E246" s="187">
        <v>1</v>
      </c>
      <c r="F246" s="103" t="s">
        <v>27</v>
      </c>
      <c r="G246" s="104" t="s">
        <v>173</v>
      </c>
      <c r="H246" s="105"/>
      <c r="I246" s="130"/>
      <c r="J246" s="98"/>
      <c r="K246" s="98"/>
      <c r="L246" s="71"/>
    </row>
    <row r="247" spans="1:12" ht="45.6" hidden="1" customHeight="1" thickBot="1" x14ac:dyDescent="0.3">
      <c r="A247" s="102">
        <v>1130269</v>
      </c>
      <c r="B247" s="103" t="s">
        <v>256</v>
      </c>
      <c r="C247" s="187">
        <v>80</v>
      </c>
      <c r="D247" s="187">
        <v>1</v>
      </c>
      <c r="E247" s="187">
        <v>1</v>
      </c>
      <c r="F247" s="103" t="s">
        <v>27</v>
      </c>
      <c r="G247" s="104" t="s">
        <v>407</v>
      </c>
      <c r="H247" s="105"/>
      <c r="I247" s="130"/>
      <c r="J247" s="98"/>
      <c r="K247" s="98"/>
      <c r="L247" s="71"/>
    </row>
    <row r="248" spans="1:12" ht="45.6" hidden="1" customHeight="1" thickBot="1" x14ac:dyDescent="0.3">
      <c r="A248" s="102">
        <v>1130270</v>
      </c>
      <c r="B248" s="103" t="s">
        <v>261</v>
      </c>
      <c r="C248" s="187">
        <v>60</v>
      </c>
      <c r="D248" s="187">
        <v>1</v>
      </c>
      <c r="E248" s="187">
        <v>1</v>
      </c>
      <c r="F248" s="103" t="s">
        <v>27</v>
      </c>
      <c r="G248" s="104" t="s">
        <v>262</v>
      </c>
      <c r="H248" s="106"/>
      <c r="I248" s="107"/>
      <c r="J248" s="98"/>
      <c r="K248" s="98"/>
      <c r="L248" s="71"/>
    </row>
    <row r="249" spans="1:12" ht="45.6" hidden="1" customHeight="1" thickBot="1" x14ac:dyDescent="0.3">
      <c r="A249" s="109">
        <v>1130271</v>
      </c>
      <c r="B249" s="110" t="s">
        <v>283</v>
      </c>
      <c r="C249" s="188">
        <v>120</v>
      </c>
      <c r="D249" s="188">
        <v>1</v>
      </c>
      <c r="E249" s="188">
        <v>1</v>
      </c>
      <c r="F249" s="110" t="s">
        <v>27</v>
      </c>
      <c r="G249" s="111" t="s">
        <v>452</v>
      </c>
      <c r="H249" s="112"/>
      <c r="I249" s="124"/>
      <c r="J249" s="98"/>
      <c r="K249" s="98"/>
      <c r="L249" s="71"/>
    </row>
    <row r="250" spans="1:12" ht="45.6" hidden="1" customHeight="1" thickBot="1" x14ac:dyDescent="0.3">
      <c r="A250" s="102">
        <v>1130272</v>
      </c>
      <c r="B250" s="103" t="s">
        <v>337</v>
      </c>
      <c r="C250" s="187">
        <v>120</v>
      </c>
      <c r="D250" s="187">
        <v>1</v>
      </c>
      <c r="E250" s="187">
        <v>1</v>
      </c>
      <c r="F250" s="103" t="s">
        <v>27</v>
      </c>
      <c r="G250" s="104" t="s">
        <v>349</v>
      </c>
      <c r="H250" s="105"/>
      <c r="I250" s="130"/>
      <c r="J250" s="98"/>
      <c r="K250" s="98"/>
      <c r="L250" s="71"/>
    </row>
    <row r="251" spans="1:12" ht="45.6" hidden="1" customHeight="1" thickBot="1" x14ac:dyDescent="0.3">
      <c r="A251" s="102">
        <v>1130273</v>
      </c>
      <c r="B251" s="103" t="s">
        <v>264</v>
      </c>
      <c r="C251" s="187">
        <v>60</v>
      </c>
      <c r="D251" s="187">
        <v>1</v>
      </c>
      <c r="E251" s="187">
        <v>1</v>
      </c>
      <c r="F251" s="103" t="s">
        <v>27</v>
      </c>
      <c r="G251" s="104" t="s">
        <v>255</v>
      </c>
      <c r="H251" s="105"/>
      <c r="I251" s="130"/>
      <c r="J251" s="98"/>
      <c r="K251" s="98"/>
      <c r="L251" s="71"/>
    </row>
    <row r="252" spans="1:12" ht="45.6" hidden="1" customHeight="1" thickBot="1" x14ac:dyDescent="0.3">
      <c r="A252" s="102">
        <v>1130274</v>
      </c>
      <c r="B252" s="103" t="s">
        <v>265</v>
      </c>
      <c r="C252" s="187">
        <v>1200</v>
      </c>
      <c r="D252" s="187">
        <v>1</v>
      </c>
      <c r="E252" s="187">
        <v>1</v>
      </c>
      <c r="F252" s="103" t="s">
        <v>27</v>
      </c>
      <c r="G252" s="104" t="s">
        <v>147</v>
      </c>
      <c r="H252" s="136"/>
      <c r="I252" s="107"/>
      <c r="J252" s="98"/>
      <c r="K252" s="98"/>
      <c r="L252" s="71"/>
    </row>
    <row r="253" spans="1:12" ht="45.6" hidden="1" customHeight="1" thickBot="1" x14ac:dyDescent="0.3">
      <c r="A253" s="131">
        <v>1130275</v>
      </c>
      <c r="B253" s="132" t="s">
        <v>300</v>
      </c>
      <c r="C253" s="192">
        <v>60</v>
      </c>
      <c r="D253" s="192">
        <v>1</v>
      </c>
      <c r="E253" s="192">
        <v>2</v>
      </c>
      <c r="F253" s="132" t="s">
        <v>40</v>
      </c>
      <c r="G253" s="133" t="s">
        <v>359</v>
      </c>
      <c r="H253" s="134"/>
      <c r="I253" s="135"/>
      <c r="J253" s="98"/>
      <c r="K253" s="98"/>
      <c r="L253" s="71"/>
    </row>
    <row r="254" spans="1:12" ht="45.6" hidden="1" customHeight="1" thickBot="1" x14ac:dyDescent="0.3">
      <c r="A254" s="102">
        <v>1130276</v>
      </c>
      <c r="B254" s="103" t="s">
        <v>341</v>
      </c>
      <c r="C254" s="187">
        <v>60</v>
      </c>
      <c r="D254" s="187">
        <v>1</v>
      </c>
      <c r="E254" s="187">
        <v>1</v>
      </c>
      <c r="F254" s="103" t="s">
        <v>27</v>
      </c>
      <c r="G254" s="104" t="s">
        <v>342</v>
      </c>
      <c r="H254" s="136"/>
      <c r="I254" s="107"/>
      <c r="J254" s="98"/>
      <c r="K254" s="98"/>
      <c r="L254" s="71"/>
    </row>
    <row r="255" spans="1:12" ht="45.6" hidden="1" customHeight="1" thickBot="1" x14ac:dyDescent="0.3">
      <c r="A255" s="102">
        <v>1130277</v>
      </c>
      <c r="B255" s="103" t="s">
        <v>345</v>
      </c>
      <c r="C255" s="187">
        <v>60</v>
      </c>
      <c r="D255" s="187">
        <v>1</v>
      </c>
      <c r="E255" s="187">
        <v>1</v>
      </c>
      <c r="F255" s="103" t="s">
        <v>27</v>
      </c>
      <c r="G255" s="104" t="s">
        <v>346</v>
      </c>
      <c r="H255" s="136"/>
      <c r="I255" s="107"/>
      <c r="J255" s="98"/>
      <c r="K255" s="98"/>
      <c r="L255" s="71"/>
    </row>
    <row r="256" spans="1:12" ht="45.6" hidden="1" customHeight="1" thickBot="1" x14ac:dyDescent="0.3">
      <c r="A256" s="102">
        <v>1130278</v>
      </c>
      <c r="B256" s="103" t="s">
        <v>343</v>
      </c>
      <c r="C256" s="187">
        <v>60</v>
      </c>
      <c r="D256" s="187">
        <v>1</v>
      </c>
      <c r="E256" s="187">
        <v>1</v>
      </c>
      <c r="F256" s="103" t="s">
        <v>27</v>
      </c>
      <c r="G256" s="104" t="s">
        <v>344</v>
      </c>
      <c r="H256" s="136"/>
      <c r="I256" s="107"/>
      <c r="J256" s="98"/>
      <c r="K256" s="98"/>
      <c r="L256" s="71"/>
    </row>
    <row r="257" spans="1:12" ht="45.6" hidden="1" customHeight="1" thickBot="1" x14ac:dyDescent="0.3">
      <c r="A257" s="138">
        <v>1130279</v>
      </c>
      <c r="B257" s="139" t="s">
        <v>391</v>
      </c>
      <c r="C257" s="195">
        <v>100</v>
      </c>
      <c r="D257" s="195">
        <v>1</v>
      </c>
      <c r="E257" s="195">
        <v>2</v>
      </c>
      <c r="F257" s="139" t="s">
        <v>40</v>
      </c>
      <c r="G257" s="152" t="s">
        <v>392</v>
      </c>
      <c r="H257" s="153"/>
      <c r="I257" s="154"/>
      <c r="J257" s="98"/>
      <c r="K257" s="98"/>
      <c r="L257" s="71"/>
    </row>
    <row r="258" spans="1:12" ht="45.6" hidden="1" customHeight="1" thickBot="1" x14ac:dyDescent="0.3">
      <c r="A258" s="102">
        <v>1130280</v>
      </c>
      <c r="B258" s="103" t="s">
        <v>389</v>
      </c>
      <c r="C258" s="187">
        <v>400</v>
      </c>
      <c r="D258" s="187">
        <v>2</v>
      </c>
      <c r="E258" s="187">
        <v>1</v>
      </c>
      <c r="F258" s="103" t="s">
        <v>27</v>
      </c>
      <c r="G258" s="104" t="s">
        <v>442</v>
      </c>
      <c r="H258" s="136"/>
      <c r="I258" s="107"/>
      <c r="J258" s="98"/>
      <c r="K258" s="98"/>
      <c r="L258" s="71"/>
    </row>
    <row r="259" spans="1:12" ht="45.6" hidden="1" customHeight="1" thickBot="1" x14ac:dyDescent="0.3">
      <c r="A259" s="102">
        <v>1130282</v>
      </c>
      <c r="B259" s="103" t="s">
        <v>449</v>
      </c>
      <c r="C259" s="187">
        <v>80</v>
      </c>
      <c r="D259" s="187">
        <v>1</v>
      </c>
      <c r="E259" s="187">
        <v>1</v>
      </c>
      <c r="F259" s="103" t="s">
        <v>27</v>
      </c>
      <c r="G259" s="104" t="s">
        <v>448</v>
      </c>
      <c r="H259" s="136"/>
      <c r="I259" s="107"/>
      <c r="J259" s="98"/>
      <c r="K259" s="98"/>
      <c r="L259" s="71"/>
    </row>
    <row r="260" spans="1:12" ht="45.6" hidden="1" customHeight="1" thickBot="1" x14ac:dyDescent="0.3">
      <c r="A260" s="102">
        <v>1130283</v>
      </c>
      <c r="B260" s="103" t="s">
        <v>443</v>
      </c>
      <c r="C260" s="187">
        <v>60</v>
      </c>
      <c r="D260" s="187">
        <v>1</v>
      </c>
      <c r="E260" s="187">
        <v>1</v>
      </c>
      <c r="F260" s="103" t="s">
        <v>27</v>
      </c>
      <c r="G260" s="104" t="s">
        <v>447</v>
      </c>
      <c r="H260" s="130"/>
      <c r="I260" s="130"/>
      <c r="J260" s="98"/>
      <c r="K260" s="98"/>
      <c r="L260" s="71"/>
    </row>
    <row r="261" spans="1:12" ht="45.6" hidden="1" customHeight="1" thickBot="1" x14ac:dyDescent="0.3">
      <c r="A261" s="102">
        <v>1130284</v>
      </c>
      <c r="B261" s="103" t="s">
        <v>444</v>
      </c>
      <c r="C261" s="187">
        <v>400</v>
      </c>
      <c r="D261" s="187">
        <v>2</v>
      </c>
      <c r="E261" s="187">
        <v>1</v>
      </c>
      <c r="F261" s="103" t="s">
        <v>27</v>
      </c>
      <c r="G261" s="104" t="s">
        <v>442</v>
      </c>
      <c r="H261" s="136"/>
      <c r="I261" s="107"/>
      <c r="J261" s="98"/>
      <c r="K261" s="98"/>
      <c r="L261" s="71"/>
    </row>
    <row r="262" spans="1:12" ht="45.6" hidden="1" customHeight="1" thickBot="1" x14ac:dyDescent="0.3">
      <c r="A262" s="102">
        <v>1130285</v>
      </c>
      <c r="B262" s="103" t="s">
        <v>445</v>
      </c>
      <c r="C262" s="187">
        <v>400</v>
      </c>
      <c r="D262" s="187">
        <v>2</v>
      </c>
      <c r="E262" s="187">
        <v>1</v>
      </c>
      <c r="F262" s="103" t="s">
        <v>27</v>
      </c>
      <c r="G262" s="104" t="s">
        <v>442</v>
      </c>
      <c r="H262" s="130"/>
      <c r="I262" s="130"/>
      <c r="J262" s="98"/>
      <c r="K262" s="98"/>
      <c r="L262" s="71"/>
    </row>
    <row r="263" spans="1:12" ht="45.6" hidden="1" customHeight="1" thickBot="1" x14ac:dyDescent="0.3">
      <c r="A263" s="102">
        <v>1130286</v>
      </c>
      <c r="B263" s="103" t="s">
        <v>446</v>
      </c>
      <c r="C263" s="187">
        <v>400</v>
      </c>
      <c r="D263" s="187">
        <v>2</v>
      </c>
      <c r="E263" s="187">
        <v>1</v>
      </c>
      <c r="F263" s="103" t="s">
        <v>27</v>
      </c>
      <c r="G263" s="104" t="s">
        <v>442</v>
      </c>
      <c r="H263" s="130"/>
      <c r="I263" s="130"/>
      <c r="J263" s="98"/>
      <c r="K263" s="98"/>
      <c r="L263" s="71"/>
    </row>
    <row r="264" spans="1:12" ht="45.6" hidden="1" customHeight="1" thickBot="1" x14ac:dyDescent="0.3">
      <c r="A264" s="102">
        <v>1130287</v>
      </c>
      <c r="B264" s="103" t="s">
        <v>450</v>
      </c>
      <c r="C264" s="187">
        <v>40</v>
      </c>
      <c r="D264" s="187">
        <v>1</v>
      </c>
      <c r="E264" s="187">
        <v>1</v>
      </c>
      <c r="F264" s="103" t="s">
        <v>27</v>
      </c>
      <c r="G264" s="104" t="s">
        <v>451</v>
      </c>
      <c r="H264" s="130"/>
      <c r="I264" s="130"/>
      <c r="J264" s="98"/>
      <c r="K264" s="98"/>
      <c r="L264" s="71"/>
    </row>
    <row r="265" spans="1:12" ht="45.6" hidden="1" customHeight="1" thickBot="1" x14ac:dyDescent="0.3">
      <c r="A265" s="102">
        <v>1130288</v>
      </c>
      <c r="B265" s="103" t="s">
        <v>490</v>
      </c>
      <c r="C265" s="187">
        <v>60</v>
      </c>
      <c r="D265" s="187">
        <v>1</v>
      </c>
      <c r="E265" s="187">
        <v>1</v>
      </c>
      <c r="F265" s="103" t="s">
        <v>27</v>
      </c>
      <c r="G265" s="104"/>
      <c r="H265" s="130"/>
      <c r="I265" s="130"/>
      <c r="J265" s="98"/>
      <c r="K265" s="98"/>
      <c r="L265" s="71"/>
    </row>
    <row r="266" spans="1:12" ht="45.6" hidden="1" customHeight="1" thickBot="1" x14ac:dyDescent="0.3">
      <c r="A266" s="155">
        <v>1139997</v>
      </c>
      <c r="B266" s="156" t="s">
        <v>23</v>
      </c>
      <c r="C266" s="197">
        <v>100</v>
      </c>
      <c r="D266" s="198">
        <v>1</v>
      </c>
      <c r="E266" s="198">
        <v>2</v>
      </c>
      <c r="F266" s="156" t="s">
        <v>23</v>
      </c>
      <c r="G266" s="157" t="s">
        <v>24</v>
      </c>
      <c r="H266" s="158"/>
      <c r="I266" s="159"/>
      <c r="J266" s="98"/>
      <c r="K266" s="98"/>
      <c r="L266" s="71"/>
    </row>
    <row r="267" spans="1:12" ht="45.6" hidden="1" customHeight="1" thickBot="1" x14ac:dyDescent="0.3">
      <c r="A267" s="155">
        <v>1139998</v>
      </c>
      <c r="B267" s="156" t="s">
        <v>25</v>
      </c>
      <c r="C267" s="197">
        <v>100</v>
      </c>
      <c r="D267" s="198">
        <v>1</v>
      </c>
      <c r="E267" s="198">
        <v>1</v>
      </c>
      <c r="F267" s="156" t="s">
        <v>25</v>
      </c>
      <c r="G267" s="157" t="s">
        <v>24</v>
      </c>
      <c r="H267" s="158"/>
      <c r="I267" s="159"/>
      <c r="J267" s="98"/>
      <c r="K267" s="98"/>
      <c r="L267" s="71"/>
    </row>
    <row r="268" spans="1:12" ht="45.6" hidden="1" customHeight="1" thickBot="1" x14ac:dyDescent="0.3">
      <c r="A268" s="155">
        <v>1139999</v>
      </c>
      <c r="B268" s="156" t="s">
        <v>26</v>
      </c>
      <c r="C268" s="197">
        <v>100</v>
      </c>
      <c r="D268" s="198">
        <v>1</v>
      </c>
      <c r="E268" s="198">
        <v>3</v>
      </c>
      <c r="F268" s="156" t="s">
        <v>26</v>
      </c>
      <c r="G268" s="157" t="s">
        <v>24</v>
      </c>
      <c r="H268" s="158"/>
      <c r="I268" s="159"/>
      <c r="J268" s="99"/>
      <c r="K268" s="98"/>
      <c r="L268" s="71"/>
    </row>
    <row r="269" spans="1:12" ht="45.6" hidden="1" customHeight="1" thickBot="1" x14ac:dyDescent="0.3">
      <c r="A269" s="109">
        <v>2130001</v>
      </c>
      <c r="B269" s="110" t="s">
        <v>163</v>
      </c>
      <c r="C269" s="188">
        <v>115</v>
      </c>
      <c r="D269" s="188">
        <v>4</v>
      </c>
      <c r="E269" s="188">
        <v>1</v>
      </c>
      <c r="F269" s="110" t="s">
        <v>27</v>
      </c>
      <c r="G269" s="111" t="s">
        <v>164</v>
      </c>
      <c r="H269" s="112"/>
      <c r="I269" s="113"/>
      <c r="J269" s="99"/>
      <c r="K269" s="99"/>
      <c r="L269" s="71"/>
    </row>
    <row r="270" spans="1:12" ht="45.6" hidden="1" customHeight="1" thickBot="1" x14ac:dyDescent="0.3">
      <c r="A270" s="102">
        <v>2130002</v>
      </c>
      <c r="B270" s="103" t="s">
        <v>165</v>
      </c>
      <c r="C270" s="187">
        <v>100</v>
      </c>
      <c r="D270" s="187">
        <v>1</v>
      </c>
      <c r="E270" s="187">
        <v>1</v>
      </c>
      <c r="F270" s="103" t="s">
        <v>27</v>
      </c>
      <c r="G270" s="104" t="s">
        <v>46</v>
      </c>
      <c r="H270" s="106"/>
      <c r="I270" s="107"/>
      <c r="J270" s="99"/>
      <c r="K270" s="99"/>
      <c r="L270" s="71"/>
    </row>
    <row r="271" spans="1:12" ht="45.6" hidden="1" customHeight="1" thickBot="1" x14ac:dyDescent="0.3">
      <c r="A271" s="131">
        <v>2130003</v>
      </c>
      <c r="B271" s="132" t="s">
        <v>166</v>
      </c>
      <c r="C271" s="192">
        <v>200</v>
      </c>
      <c r="D271" s="192">
        <v>1</v>
      </c>
      <c r="E271" s="192">
        <v>2</v>
      </c>
      <c r="F271" s="132" t="s">
        <v>40</v>
      </c>
      <c r="G271" s="133" t="s">
        <v>301</v>
      </c>
      <c r="H271" s="143"/>
      <c r="I271" s="143"/>
      <c r="J271" s="99"/>
      <c r="K271" s="99"/>
      <c r="L271" s="71"/>
    </row>
    <row r="272" spans="1:12" ht="45.6" hidden="1" customHeight="1" thickBot="1" x14ac:dyDescent="0.3">
      <c r="A272" s="131">
        <v>2130004</v>
      </c>
      <c r="B272" s="132" t="s">
        <v>357</v>
      </c>
      <c r="C272" s="192">
        <v>40</v>
      </c>
      <c r="D272" s="192">
        <v>1</v>
      </c>
      <c r="E272" s="192">
        <v>2</v>
      </c>
      <c r="F272" s="132" t="s">
        <v>40</v>
      </c>
      <c r="G272" s="133"/>
      <c r="H272" s="134"/>
      <c r="I272" s="137"/>
      <c r="J272" s="98"/>
      <c r="K272" s="98"/>
      <c r="L272" s="71"/>
    </row>
    <row r="273" spans="1:12" ht="45.6" hidden="1" customHeight="1" thickBot="1" x14ac:dyDescent="0.3">
      <c r="A273" s="131">
        <v>2130005</v>
      </c>
      <c r="B273" s="132" t="s">
        <v>167</v>
      </c>
      <c r="C273" s="192">
        <v>60</v>
      </c>
      <c r="D273" s="192">
        <v>1</v>
      </c>
      <c r="E273" s="192">
        <v>2</v>
      </c>
      <c r="F273" s="132" t="s">
        <v>40</v>
      </c>
      <c r="G273" s="133" t="s">
        <v>372</v>
      </c>
      <c r="H273" s="134"/>
      <c r="I273" s="135"/>
      <c r="J273" s="98"/>
      <c r="K273" s="98"/>
      <c r="L273" s="71"/>
    </row>
    <row r="274" spans="1:12" ht="45.6" hidden="1" customHeight="1" thickBot="1" x14ac:dyDescent="0.3">
      <c r="A274" s="131">
        <v>2130007</v>
      </c>
      <c r="B274" s="132" t="s">
        <v>168</v>
      </c>
      <c r="C274" s="192">
        <v>40</v>
      </c>
      <c r="D274" s="192">
        <v>1</v>
      </c>
      <c r="E274" s="192">
        <v>2</v>
      </c>
      <c r="F274" s="132" t="s">
        <v>40</v>
      </c>
      <c r="G274" s="133" t="s">
        <v>162</v>
      </c>
      <c r="H274" s="143"/>
      <c r="I274" s="145"/>
      <c r="J274" s="98"/>
      <c r="K274" s="98"/>
      <c r="L274" s="71"/>
    </row>
    <row r="275" spans="1:12" ht="45.6" hidden="1" customHeight="1" thickBot="1" x14ac:dyDescent="0.3">
      <c r="A275" s="102">
        <v>2130008</v>
      </c>
      <c r="B275" s="103" t="s">
        <v>169</v>
      </c>
      <c r="C275" s="191">
        <v>80</v>
      </c>
      <c r="D275" s="191">
        <v>1</v>
      </c>
      <c r="E275" s="191">
        <v>1</v>
      </c>
      <c r="F275" s="103" t="s">
        <v>27</v>
      </c>
      <c r="G275" s="104"/>
      <c r="H275" s="105"/>
      <c r="I275" s="105"/>
      <c r="J275" s="98"/>
      <c r="K275" s="98"/>
      <c r="L275" s="71"/>
    </row>
    <row r="276" spans="1:12" ht="45.6" hidden="1" customHeight="1" thickBot="1" x14ac:dyDescent="0.3">
      <c r="A276" s="131">
        <v>2130010</v>
      </c>
      <c r="B276" s="132" t="s">
        <v>310</v>
      </c>
      <c r="C276" s="193">
        <v>60</v>
      </c>
      <c r="D276" s="193">
        <v>1</v>
      </c>
      <c r="E276" s="193">
        <v>2</v>
      </c>
      <c r="F276" s="132" t="s">
        <v>40</v>
      </c>
      <c r="G276" s="133"/>
      <c r="H276" s="143"/>
      <c r="I276" s="143"/>
      <c r="J276" s="99"/>
      <c r="K276" s="99"/>
      <c r="L276" s="71"/>
    </row>
    <row r="277" spans="1:12" ht="45.6" hidden="1" customHeight="1" thickBot="1" x14ac:dyDescent="0.3">
      <c r="A277" s="109">
        <v>2130011</v>
      </c>
      <c r="B277" s="110" t="s">
        <v>170</v>
      </c>
      <c r="C277" s="188">
        <v>1400</v>
      </c>
      <c r="D277" s="188">
        <v>1</v>
      </c>
      <c r="E277" s="188">
        <v>1</v>
      </c>
      <c r="F277" s="110" t="s">
        <v>27</v>
      </c>
      <c r="G277" s="111" t="s">
        <v>145</v>
      </c>
      <c r="H277" s="129"/>
      <c r="I277" s="129"/>
      <c r="J277" s="98"/>
      <c r="K277" s="98"/>
      <c r="L277" s="71"/>
    </row>
    <row r="278" spans="1:12" ht="45.6" hidden="1" customHeight="1" thickBot="1" x14ac:dyDescent="0.3">
      <c r="A278" s="102">
        <v>2130013</v>
      </c>
      <c r="B278" s="103" t="s">
        <v>216</v>
      </c>
      <c r="C278" s="187">
        <v>120</v>
      </c>
      <c r="D278" s="187">
        <v>1</v>
      </c>
      <c r="E278" s="187">
        <v>1</v>
      </c>
      <c r="F278" s="103" t="s">
        <v>27</v>
      </c>
      <c r="G278" s="104" t="s">
        <v>67</v>
      </c>
      <c r="H278" s="106"/>
      <c r="I278" s="107"/>
      <c r="J278" s="98"/>
      <c r="K278" s="98"/>
      <c r="L278" s="71"/>
    </row>
    <row r="279" spans="1:12" ht="45.6" hidden="1" customHeight="1" thickBot="1" x14ac:dyDescent="0.3">
      <c r="A279" s="102">
        <v>2130014</v>
      </c>
      <c r="B279" s="103" t="s">
        <v>230</v>
      </c>
      <c r="C279" s="187">
        <v>150</v>
      </c>
      <c r="D279" s="187">
        <v>1</v>
      </c>
      <c r="E279" s="187">
        <v>1</v>
      </c>
      <c r="F279" s="103" t="s">
        <v>27</v>
      </c>
      <c r="G279" s="114" t="s">
        <v>409</v>
      </c>
      <c r="H279" s="114"/>
      <c r="I279" s="108"/>
      <c r="J279" s="98"/>
      <c r="K279" s="98"/>
      <c r="L279" s="71"/>
    </row>
    <row r="280" spans="1:12" ht="45.6" hidden="1" customHeight="1" thickBot="1" x14ac:dyDescent="0.3">
      <c r="A280" s="102">
        <v>3130002</v>
      </c>
      <c r="B280" s="103" t="s">
        <v>171</v>
      </c>
      <c r="C280" s="187">
        <v>600</v>
      </c>
      <c r="D280" s="187">
        <v>3</v>
      </c>
      <c r="E280" s="187">
        <v>1</v>
      </c>
      <c r="F280" s="103" t="s">
        <v>27</v>
      </c>
      <c r="G280" s="104" t="s">
        <v>410</v>
      </c>
      <c r="H280" s="106"/>
      <c r="I280" s="107"/>
      <c r="J280" s="98"/>
      <c r="K280" s="98"/>
      <c r="L280" s="71"/>
    </row>
    <row r="281" spans="1:12" ht="45.6" hidden="1" customHeight="1" thickBot="1" x14ac:dyDescent="0.3">
      <c r="A281" s="102">
        <v>3130004</v>
      </c>
      <c r="B281" s="103" t="s">
        <v>172</v>
      </c>
      <c r="C281" s="187">
        <v>300</v>
      </c>
      <c r="D281" s="187">
        <v>2</v>
      </c>
      <c r="E281" s="187">
        <v>1</v>
      </c>
      <c r="F281" s="103" t="s">
        <v>27</v>
      </c>
      <c r="G281" s="104" t="s">
        <v>331</v>
      </c>
      <c r="H281" s="106"/>
      <c r="I281" s="107"/>
      <c r="J281" s="99"/>
      <c r="K281" s="99"/>
      <c r="L281" s="71"/>
    </row>
    <row r="282" spans="1:12" ht="45.6" hidden="1" customHeight="1" thickBot="1" x14ac:dyDescent="0.3">
      <c r="A282" s="102">
        <v>3130005</v>
      </c>
      <c r="B282" s="103" t="s">
        <v>174</v>
      </c>
      <c r="C282" s="187">
        <v>120</v>
      </c>
      <c r="D282" s="187">
        <v>1</v>
      </c>
      <c r="E282" s="187">
        <v>1</v>
      </c>
      <c r="F282" s="103" t="s">
        <v>27</v>
      </c>
      <c r="G282" s="104" t="s">
        <v>340</v>
      </c>
      <c r="H282" s="106"/>
      <c r="I282" s="107"/>
      <c r="J282" s="99"/>
      <c r="K282" s="99"/>
      <c r="L282" s="71"/>
    </row>
    <row r="283" spans="1:12" ht="45.6" hidden="1" customHeight="1" thickBot="1" x14ac:dyDescent="0.3">
      <c r="A283" s="102">
        <v>3130006</v>
      </c>
      <c r="B283" s="103" t="s">
        <v>175</v>
      </c>
      <c r="C283" s="187">
        <v>400</v>
      </c>
      <c r="D283" s="187">
        <v>2</v>
      </c>
      <c r="E283" s="187">
        <v>1</v>
      </c>
      <c r="F283" s="103" t="s">
        <v>27</v>
      </c>
      <c r="G283" s="104" t="s">
        <v>232</v>
      </c>
      <c r="H283" s="106"/>
      <c r="I283" s="108"/>
      <c r="J283" s="98"/>
      <c r="K283" s="98"/>
      <c r="L283" s="71"/>
    </row>
    <row r="284" spans="1:12" ht="45.6" hidden="1" customHeight="1" thickBot="1" x14ac:dyDescent="0.3">
      <c r="A284" s="102">
        <v>3130007</v>
      </c>
      <c r="B284" s="103" t="s">
        <v>176</v>
      </c>
      <c r="C284" s="187">
        <v>200</v>
      </c>
      <c r="D284" s="187">
        <v>1</v>
      </c>
      <c r="E284" s="187">
        <v>1</v>
      </c>
      <c r="F284" s="103" t="s">
        <v>27</v>
      </c>
      <c r="G284" s="104" t="s">
        <v>373</v>
      </c>
      <c r="H284" s="106"/>
      <c r="I284" s="107"/>
      <c r="J284" s="99"/>
      <c r="K284" s="99"/>
      <c r="L284" s="71"/>
    </row>
    <row r="285" spans="1:12" ht="45.6" hidden="1" customHeight="1" thickBot="1" x14ac:dyDescent="0.3">
      <c r="A285" s="102">
        <v>3130008</v>
      </c>
      <c r="B285" s="103" t="s">
        <v>177</v>
      </c>
      <c r="C285" s="187">
        <v>200</v>
      </c>
      <c r="D285" s="187">
        <v>1</v>
      </c>
      <c r="E285" s="187">
        <v>1</v>
      </c>
      <c r="F285" s="103" t="s">
        <v>27</v>
      </c>
      <c r="G285" s="104" t="s">
        <v>152</v>
      </c>
      <c r="H285" s="106"/>
      <c r="I285" s="107"/>
      <c r="J285" s="99"/>
      <c r="K285" s="99"/>
      <c r="L285" s="71"/>
    </row>
    <row r="286" spans="1:12" ht="45.6" hidden="1" customHeight="1" thickBot="1" x14ac:dyDescent="0.3">
      <c r="A286" s="102">
        <v>3130012</v>
      </c>
      <c r="B286" s="103" t="s">
        <v>178</v>
      </c>
      <c r="C286" s="187">
        <v>450</v>
      </c>
      <c r="D286" s="187">
        <v>2</v>
      </c>
      <c r="E286" s="187">
        <v>1</v>
      </c>
      <c r="F286" s="103" t="s">
        <v>27</v>
      </c>
      <c r="G286" s="104" t="s">
        <v>302</v>
      </c>
      <c r="H286" s="106"/>
      <c r="I286" s="108"/>
      <c r="J286" s="98"/>
      <c r="K286" s="98"/>
      <c r="L286" s="71"/>
    </row>
    <row r="287" spans="1:12" ht="45.6" hidden="1" customHeight="1" thickBot="1" x14ac:dyDescent="0.3">
      <c r="A287" s="102">
        <v>3130013</v>
      </c>
      <c r="B287" s="103" t="s">
        <v>179</v>
      </c>
      <c r="C287" s="191">
        <v>100</v>
      </c>
      <c r="D287" s="191">
        <v>1</v>
      </c>
      <c r="E287" s="191">
        <v>1</v>
      </c>
      <c r="F287" s="103" t="s">
        <v>27</v>
      </c>
      <c r="G287" s="104" t="s">
        <v>408</v>
      </c>
      <c r="H287" s="106"/>
      <c r="I287" s="108"/>
      <c r="J287" s="98"/>
      <c r="K287" s="98"/>
      <c r="L287" s="71"/>
    </row>
    <row r="288" spans="1:12" ht="45.6" hidden="1" customHeight="1" thickBot="1" x14ac:dyDescent="0.3">
      <c r="A288" s="109">
        <v>3130015</v>
      </c>
      <c r="B288" s="110" t="s">
        <v>180</v>
      </c>
      <c r="C288" s="188">
        <v>60</v>
      </c>
      <c r="D288" s="188">
        <v>2</v>
      </c>
      <c r="E288" s="188">
        <v>1</v>
      </c>
      <c r="F288" s="110" t="s">
        <v>27</v>
      </c>
      <c r="G288" s="111" t="s">
        <v>303</v>
      </c>
      <c r="H288" s="128"/>
      <c r="I288" s="128"/>
      <c r="J288" s="98"/>
      <c r="K288" s="98"/>
      <c r="L288" s="71"/>
    </row>
    <row r="289" spans="1:254" ht="45.6" hidden="1" customHeight="1" thickBot="1" x14ac:dyDescent="0.3">
      <c r="A289" s="102">
        <v>3130018</v>
      </c>
      <c r="B289" s="103" t="s">
        <v>313</v>
      </c>
      <c r="C289" s="191">
        <v>120</v>
      </c>
      <c r="D289" s="191">
        <v>1</v>
      </c>
      <c r="E289" s="191">
        <v>1</v>
      </c>
      <c r="F289" s="103" t="s">
        <v>27</v>
      </c>
      <c r="G289" s="104"/>
      <c r="H289" s="106"/>
      <c r="I289" s="108"/>
      <c r="J289" s="98"/>
      <c r="K289" s="98"/>
      <c r="L289" s="71"/>
    </row>
    <row r="290" spans="1:254" ht="45.6" hidden="1" customHeight="1" thickBot="1" x14ac:dyDescent="0.3">
      <c r="A290" s="102">
        <v>3130022</v>
      </c>
      <c r="B290" s="103" t="s">
        <v>181</v>
      </c>
      <c r="C290" s="187">
        <v>1600</v>
      </c>
      <c r="D290" s="187">
        <v>2</v>
      </c>
      <c r="E290" s="187">
        <v>1</v>
      </c>
      <c r="F290" s="103" t="s">
        <v>27</v>
      </c>
      <c r="G290" s="104" t="s">
        <v>411</v>
      </c>
      <c r="H290" s="106"/>
      <c r="I290" s="108"/>
      <c r="J290" s="98"/>
      <c r="K290" s="98"/>
      <c r="L290" s="71"/>
    </row>
    <row r="291" spans="1:254" ht="45.6" hidden="1" customHeight="1" thickBot="1" x14ac:dyDescent="0.3">
      <c r="A291" s="102">
        <v>3130023</v>
      </c>
      <c r="B291" s="103" t="s">
        <v>182</v>
      </c>
      <c r="C291" s="191">
        <v>80</v>
      </c>
      <c r="D291" s="191">
        <v>1</v>
      </c>
      <c r="E291" s="191">
        <v>1</v>
      </c>
      <c r="F291" s="103" t="s">
        <v>27</v>
      </c>
      <c r="G291" s="104"/>
      <c r="H291" s="106"/>
      <c r="I291" s="108"/>
      <c r="J291" s="98"/>
      <c r="K291" s="98"/>
      <c r="L291" s="71"/>
    </row>
    <row r="292" spans="1:254" ht="45.6" hidden="1" customHeight="1" thickBot="1" x14ac:dyDescent="0.3">
      <c r="A292" s="109">
        <v>4130002</v>
      </c>
      <c r="B292" s="110" t="s">
        <v>183</v>
      </c>
      <c r="C292" s="188">
        <v>20</v>
      </c>
      <c r="D292" s="188">
        <v>1</v>
      </c>
      <c r="E292" s="188">
        <v>1</v>
      </c>
      <c r="F292" s="110" t="s">
        <v>27</v>
      </c>
      <c r="G292" s="111" t="s">
        <v>28</v>
      </c>
      <c r="H292" s="128"/>
      <c r="I292" s="129"/>
      <c r="J292" s="98"/>
      <c r="K292" s="98"/>
      <c r="L292" s="71"/>
    </row>
    <row r="293" spans="1:254" ht="45.6" hidden="1" customHeight="1" thickBot="1" x14ac:dyDescent="0.3">
      <c r="A293" s="102">
        <v>4130003</v>
      </c>
      <c r="B293" s="103" t="s">
        <v>184</v>
      </c>
      <c r="C293" s="187">
        <v>150</v>
      </c>
      <c r="D293" s="187">
        <v>1</v>
      </c>
      <c r="E293" s="187">
        <v>1</v>
      </c>
      <c r="F293" s="103" t="s">
        <v>27</v>
      </c>
      <c r="G293" s="104" t="s">
        <v>69</v>
      </c>
      <c r="H293" s="136"/>
      <c r="I293" s="107"/>
      <c r="J293" s="98"/>
      <c r="K293" s="98"/>
      <c r="L293" s="71"/>
    </row>
    <row r="294" spans="1:254" ht="45.6" hidden="1" customHeight="1" thickBot="1" x14ac:dyDescent="0.3">
      <c r="A294" s="109">
        <v>4130004</v>
      </c>
      <c r="B294" s="110" t="s">
        <v>185</v>
      </c>
      <c r="C294" s="188">
        <v>70</v>
      </c>
      <c r="D294" s="188">
        <v>1</v>
      </c>
      <c r="E294" s="188">
        <v>1</v>
      </c>
      <c r="F294" s="110" t="s">
        <v>27</v>
      </c>
      <c r="G294" s="111" t="s">
        <v>106</v>
      </c>
      <c r="H294" s="128"/>
      <c r="I294" s="129"/>
      <c r="J294" s="98"/>
      <c r="K294" s="98"/>
      <c r="L294" s="71"/>
    </row>
    <row r="295" spans="1:254" ht="45.6" hidden="1" customHeight="1" thickBot="1" x14ac:dyDescent="0.3">
      <c r="A295" s="102">
        <v>4130005</v>
      </c>
      <c r="B295" s="103" t="s">
        <v>186</v>
      </c>
      <c r="C295" s="187">
        <v>60</v>
      </c>
      <c r="D295" s="187">
        <v>1</v>
      </c>
      <c r="E295" s="187">
        <v>1</v>
      </c>
      <c r="F295" s="103" t="s">
        <v>27</v>
      </c>
      <c r="G295" s="104" t="s">
        <v>374</v>
      </c>
      <c r="H295" s="105"/>
      <c r="I295" s="105"/>
      <c r="J295" s="98"/>
      <c r="K295" s="98"/>
      <c r="L295" s="71"/>
    </row>
    <row r="296" spans="1:254" ht="45.6" hidden="1" customHeight="1" thickBot="1" x14ac:dyDescent="0.3">
      <c r="A296" s="102">
        <v>4130006</v>
      </c>
      <c r="B296" s="103" t="s">
        <v>187</v>
      </c>
      <c r="C296" s="187">
        <v>100</v>
      </c>
      <c r="D296" s="187">
        <v>1</v>
      </c>
      <c r="E296" s="187">
        <v>1</v>
      </c>
      <c r="F296" s="103" t="s">
        <v>27</v>
      </c>
      <c r="G296" s="104" t="s">
        <v>144</v>
      </c>
      <c r="H296" s="106"/>
      <c r="I296" s="107"/>
      <c r="J296" s="98"/>
      <c r="K296" s="98"/>
      <c r="L296" s="71"/>
    </row>
    <row r="297" spans="1:254" ht="45.6" hidden="1" customHeight="1" thickBot="1" x14ac:dyDescent="0.3">
      <c r="A297" s="102">
        <v>4130007</v>
      </c>
      <c r="B297" s="103" t="s">
        <v>188</v>
      </c>
      <c r="C297" s="187">
        <v>100</v>
      </c>
      <c r="D297" s="187">
        <v>1</v>
      </c>
      <c r="E297" s="187">
        <v>1</v>
      </c>
      <c r="F297" s="103" t="s">
        <v>27</v>
      </c>
      <c r="G297" s="104" t="s">
        <v>55</v>
      </c>
      <c r="H297" s="106"/>
      <c r="I297" s="107"/>
      <c r="J297" s="98"/>
      <c r="K297" s="98"/>
      <c r="L297" s="71"/>
    </row>
    <row r="298" spans="1:254" ht="45.6" hidden="1" customHeight="1" thickBot="1" x14ac:dyDescent="0.3">
      <c r="A298" s="102">
        <v>4130011</v>
      </c>
      <c r="B298" s="103" t="s">
        <v>189</v>
      </c>
      <c r="C298" s="187">
        <v>60</v>
      </c>
      <c r="D298" s="187">
        <v>1</v>
      </c>
      <c r="E298" s="187">
        <v>1</v>
      </c>
      <c r="F298" s="103" t="s">
        <v>27</v>
      </c>
      <c r="G298" s="104" t="s">
        <v>46</v>
      </c>
      <c r="H298" s="105"/>
      <c r="I298" s="130"/>
      <c r="J298" s="98"/>
      <c r="K298" s="98"/>
      <c r="L298" s="71"/>
    </row>
    <row r="299" spans="1:254" ht="45.6" hidden="1" customHeight="1" thickBot="1" x14ac:dyDescent="0.3">
      <c r="A299" s="102">
        <v>4130024</v>
      </c>
      <c r="B299" s="103" t="s">
        <v>190</v>
      </c>
      <c r="C299" s="187">
        <v>90</v>
      </c>
      <c r="D299" s="187">
        <v>1</v>
      </c>
      <c r="E299" s="187">
        <v>1</v>
      </c>
      <c r="F299" s="103" t="s">
        <v>27</v>
      </c>
      <c r="G299" s="104" t="s">
        <v>162</v>
      </c>
      <c r="H299" s="106"/>
      <c r="I299" s="107"/>
      <c r="J299" s="98"/>
      <c r="K299" s="98"/>
      <c r="L299" s="71"/>
    </row>
    <row r="300" spans="1:254" ht="45.6" hidden="1" customHeight="1" thickBot="1" x14ac:dyDescent="0.3">
      <c r="A300" s="102">
        <v>5130001</v>
      </c>
      <c r="B300" s="103" t="s">
        <v>191</v>
      </c>
      <c r="C300" s="187">
        <v>40</v>
      </c>
      <c r="D300" s="187">
        <v>1</v>
      </c>
      <c r="E300" s="187">
        <v>1</v>
      </c>
      <c r="F300" s="103" t="s">
        <v>27</v>
      </c>
      <c r="G300" s="104" t="s">
        <v>31</v>
      </c>
      <c r="H300" s="106"/>
      <c r="I300" s="107"/>
      <c r="J300" s="98"/>
      <c r="K300" s="98"/>
      <c r="L300" s="71"/>
    </row>
    <row r="301" spans="1:254" ht="45.6" hidden="1" customHeight="1" thickBot="1" x14ac:dyDescent="0.35">
      <c r="A301" s="102">
        <v>5130005</v>
      </c>
      <c r="B301" s="103" t="s">
        <v>192</v>
      </c>
      <c r="C301" s="187">
        <v>100</v>
      </c>
      <c r="D301" s="187">
        <v>1</v>
      </c>
      <c r="E301" s="187">
        <v>1</v>
      </c>
      <c r="F301" s="103" t="s">
        <v>27</v>
      </c>
      <c r="G301" s="104" t="s">
        <v>50</v>
      </c>
      <c r="H301" s="106"/>
      <c r="I301" s="107"/>
      <c r="J301" s="99"/>
      <c r="K301" s="98"/>
      <c r="L301" s="72"/>
      <c r="M301" s="44"/>
      <c r="N301" s="44"/>
      <c r="O301" s="44"/>
      <c r="P301" s="44"/>
      <c r="Q301" s="44"/>
      <c r="R301" s="44"/>
      <c r="S301" s="44"/>
      <c r="T301" s="44"/>
      <c r="U301" s="44"/>
      <c r="V301" s="44"/>
      <c r="W301" s="44"/>
      <c r="X301" s="44"/>
      <c r="Y301" s="44"/>
      <c r="Z301" s="44"/>
      <c r="AA301" s="44"/>
      <c r="AB301" s="44"/>
      <c r="AC301" s="44"/>
      <c r="AD301" s="44"/>
      <c r="AE301" s="44"/>
      <c r="AF301" s="44"/>
      <c r="AG301" s="44"/>
      <c r="AH301" s="44"/>
      <c r="AI301" s="44"/>
      <c r="AJ301" s="44"/>
      <c r="AK301" s="44"/>
      <c r="AL301" s="44"/>
      <c r="AM301" s="44"/>
      <c r="AN301" s="44"/>
      <c r="AO301" s="44"/>
      <c r="AP301" s="44"/>
      <c r="AQ301" s="44"/>
      <c r="AR301" s="44"/>
      <c r="AS301" s="44"/>
      <c r="AT301" s="44"/>
      <c r="AU301" s="44"/>
      <c r="AV301" s="44"/>
      <c r="AW301" s="44"/>
      <c r="AX301" s="44"/>
      <c r="AY301" s="44"/>
      <c r="AZ301" s="44"/>
      <c r="BA301" s="44"/>
      <c r="BB301" s="44"/>
      <c r="BC301" s="44"/>
      <c r="BD301" s="44"/>
      <c r="BE301" s="44"/>
      <c r="BF301" s="44"/>
      <c r="BG301" s="44"/>
      <c r="BH301" s="44"/>
      <c r="BI301" s="44"/>
      <c r="BJ301" s="44"/>
      <c r="BK301" s="44"/>
      <c r="BL301" s="44"/>
      <c r="BM301" s="44"/>
      <c r="BN301" s="44"/>
      <c r="BO301" s="44"/>
      <c r="BP301" s="44"/>
      <c r="BQ301" s="44"/>
      <c r="BR301" s="44"/>
      <c r="BS301" s="44"/>
      <c r="BT301" s="44"/>
      <c r="BU301" s="44"/>
      <c r="BV301" s="44"/>
      <c r="BW301" s="44"/>
      <c r="BX301" s="44"/>
      <c r="BY301" s="44"/>
      <c r="BZ301" s="44"/>
      <c r="CA301" s="44"/>
      <c r="CB301" s="44"/>
      <c r="CC301" s="44"/>
      <c r="CD301" s="44"/>
      <c r="CE301" s="44"/>
      <c r="CF301" s="44"/>
      <c r="CG301" s="44"/>
      <c r="CH301" s="44"/>
      <c r="CI301" s="44"/>
      <c r="CJ301" s="44"/>
      <c r="CK301" s="44"/>
      <c r="CL301" s="44"/>
      <c r="CM301" s="44"/>
      <c r="CN301" s="44"/>
      <c r="CO301" s="44"/>
      <c r="CP301" s="44"/>
      <c r="CQ301" s="44"/>
      <c r="CR301" s="44"/>
      <c r="CS301" s="44"/>
      <c r="CT301" s="44"/>
      <c r="CU301" s="44"/>
      <c r="CV301" s="44"/>
      <c r="CW301" s="44"/>
      <c r="CX301" s="44"/>
      <c r="CY301" s="44"/>
      <c r="CZ301" s="44"/>
      <c r="DA301" s="44"/>
      <c r="DB301" s="44"/>
      <c r="DC301" s="44"/>
      <c r="DD301" s="44"/>
      <c r="DE301" s="44"/>
      <c r="DF301" s="44"/>
      <c r="DG301" s="44"/>
      <c r="DH301" s="44"/>
      <c r="DI301" s="44"/>
      <c r="DJ301" s="44"/>
      <c r="DK301" s="44"/>
      <c r="DL301" s="44"/>
      <c r="DM301" s="44"/>
      <c r="DN301" s="44"/>
      <c r="DO301" s="44"/>
      <c r="DP301" s="44"/>
      <c r="DQ301" s="44"/>
      <c r="DR301" s="44"/>
      <c r="DS301" s="44"/>
      <c r="DT301" s="44"/>
      <c r="DU301" s="44"/>
      <c r="DV301" s="44"/>
      <c r="DW301" s="44"/>
      <c r="DX301" s="44"/>
      <c r="DY301" s="44"/>
      <c r="DZ301" s="44"/>
      <c r="EA301" s="44"/>
      <c r="EB301" s="44"/>
      <c r="EC301" s="44"/>
      <c r="ED301" s="44"/>
      <c r="EE301" s="44"/>
      <c r="EF301" s="44"/>
      <c r="EG301" s="44"/>
      <c r="EH301" s="44"/>
      <c r="EI301" s="44"/>
      <c r="EJ301" s="44"/>
      <c r="EK301" s="44"/>
      <c r="EL301" s="44"/>
      <c r="EM301" s="44"/>
      <c r="EN301" s="44"/>
      <c r="EO301" s="44"/>
      <c r="EP301" s="44"/>
      <c r="EQ301" s="44"/>
      <c r="ER301" s="44"/>
      <c r="ES301" s="44"/>
      <c r="ET301" s="44"/>
      <c r="EU301" s="44"/>
      <c r="EV301" s="44"/>
      <c r="EW301" s="44"/>
      <c r="EX301" s="44"/>
      <c r="EY301" s="44"/>
      <c r="EZ301" s="44"/>
      <c r="FA301" s="44"/>
      <c r="FB301" s="44"/>
      <c r="FC301" s="44"/>
      <c r="FD301" s="44"/>
      <c r="FE301" s="44"/>
      <c r="FF301" s="44"/>
      <c r="FG301" s="44"/>
      <c r="FH301" s="44"/>
      <c r="FI301" s="44"/>
      <c r="FJ301" s="44"/>
      <c r="FK301" s="44"/>
      <c r="FL301" s="44"/>
      <c r="FM301" s="44"/>
      <c r="FN301" s="44"/>
      <c r="FO301" s="44"/>
      <c r="FP301" s="44"/>
      <c r="FQ301" s="44"/>
      <c r="FR301" s="44"/>
      <c r="FS301" s="44"/>
      <c r="FT301" s="44"/>
      <c r="FU301" s="44"/>
      <c r="FV301" s="44"/>
      <c r="FW301" s="44"/>
      <c r="FX301" s="44"/>
      <c r="FY301" s="44"/>
      <c r="FZ301" s="44"/>
      <c r="GA301" s="44"/>
      <c r="GB301" s="44"/>
      <c r="GC301" s="44"/>
      <c r="GD301" s="44"/>
      <c r="GE301" s="44"/>
      <c r="GF301" s="44"/>
      <c r="GG301" s="44"/>
      <c r="GH301" s="44"/>
      <c r="GI301" s="44"/>
      <c r="GJ301" s="44"/>
      <c r="GK301" s="44"/>
      <c r="GL301" s="44"/>
      <c r="GM301" s="44"/>
      <c r="GN301" s="44"/>
      <c r="GO301" s="44"/>
      <c r="GP301" s="44"/>
      <c r="GQ301" s="44"/>
      <c r="GR301" s="44"/>
      <c r="GS301" s="44"/>
      <c r="GT301" s="44"/>
      <c r="GU301" s="44"/>
      <c r="GV301" s="44"/>
      <c r="GW301" s="44"/>
      <c r="GX301" s="44"/>
      <c r="GY301" s="44"/>
      <c r="GZ301" s="44"/>
      <c r="HA301" s="44"/>
      <c r="HB301" s="44"/>
      <c r="HC301" s="44"/>
      <c r="HD301" s="44"/>
      <c r="HE301" s="44"/>
      <c r="HF301" s="44"/>
      <c r="HG301" s="44"/>
      <c r="HH301" s="44"/>
      <c r="HI301" s="44"/>
      <c r="HJ301" s="44"/>
      <c r="HK301" s="44"/>
      <c r="HL301" s="44"/>
      <c r="HM301" s="44"/>
      <c r="HN301" s="44"/>
      <c r="HO301" s="44"/>
      <c r="HP301" s="44"/>
      <c r="HQ301" s="44"/>
      <c r="HR301" s="44"/>
      <c r="HS301" s="44"/>
      <c r="HT301" s="44"/>
      <c r="HU301" s="44"/>
      <c r="HV301" s="44"/>
      <c r="HW301" s="44"/>
      <c r="HX301" s="44"/>
      <c r="HY301" s="44"/>
      <c r="HZ301" s="44"/>
      <c r="IA301" s="44"/>
      <c r="IB301" s="44"/>
      <c r="IC301" s="44"/>
      <c r="ID301" s="44"/>
      <c r="IE301" s="44"/>
      <c r="IF301" s="44"/>
      <c r="IG301" s="44"/>
      <c r="IH301" s="44"/>
      <c r="II301" s="44"/>
      <c r="IJ301" s="44"/>
      <c r="IK301" s="44"/>
      <c r="IL301" s="44"/>
      <c r="IM301" s="44"/>
      <c r="IN301" s="44"/>
      <c r="IO301" s="44"/>
      <c r="IP301" s="44"/>
      <c r="IQ301" s="44"/>
      <c r="IR301" s="44"/>
      <c r="IS301" s="44"/>
      <c r="IT301" s="44"/>
    </row>
    <row r="302" spans="1:254" s="44" customFormat="1" ht="45.6" hidden="1" customHeight="1" thickBot="1" x14ac:dyDescent="0.35">
      <c r="A302" s="102">
        <v>5130007</v>
      </c>
      <c r="B302" s="103" t="s">
        <v>193</v>
      </c>
      <c r="C302" s="187">
        <v>90</v>
      </c>
      <c r="D302" s="187">
        <v>1</v>
      </c>
      <c r="E302" s="187">
        <v>1</v>
      </c>
      <c r="F302" s="103" t="s">
        <v>27</v>
      </c>
      <c r="G302" s="104" t="s">
        <v>67</v>
      </c>
      <c r="H302" s="105"/>
      <c r="I302" s="130"/>
      <c r="J302" s="98"/>
      <c r="K302" s="98"/>
      <c r="L302" s="71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  <c r="AS302"/>
      <c r="AT302"/>
      <c r="AU302"/>
      <c r="AV302"/>
      <c r="AW302"/>
      <c r="AX302"/>
      <c r="AY302"/>
      <c r="AZ302"/>
      <c r="BA302"/>
      <c r="BB302"/>
      <c r="BC302"/>
      <c r="BD302"/>
      <c r="BE302"/>
      <c r="BF302"/>
      <c r="BG302"/>
      <c r="BH302"/>
      <c r="BI302"/>
      <c r="BJ302"/>
      <c r="BK302"/>
      <c r="BL302"/>
      <c r="BM302"/>
      <c r="BN302"/>
      <c r="BO302"/>
      <c r="BP302"/>
      <c r="BQ302"/>
      <c r="BR302"/>
      <c r="BS302"/>
      <c r="BT302"/>
      <c r="BU302"/>
      <c r="BV302"/>
      <c r="BW302"/>
      <c r="BX302"/>
      <c r="BY302"/>
      <c r="BZ302"/>
      <c r="CA302"/>
      <c r="CB302"/>
      <c r="CC302"/>
      <c r="CD302"/>
      <c r="CE302"/>
      <c r="CF302"/>
      <c r="CG302"/>
      <c r="CH302"/>
      <c r="CI302"/>
      <c r="CJ302"/>
      <c r="CK302"/>
      <c r="CL302"/>
      <c r="CM302"/>
      <c r="CN302"/>
      <c r="CO302"/>
      <c r="CP302"/>
      <c r="CQ302"/>
      <c r="CR302"/>
      <c r="CS302"/>
      <c r="CT302"/>
      <c r="CU302"/>
      <c r="CV302"/>
      <c r="CW302"/>
      <c r="CX302"/>
      <c r="CY302"/>
      <c r="CZ302"/>
      <c r="DA302"/>
      <c r="DB302"/>
      <c r="DC302"/>
      <c r="DD302"/>
      <c r="DE302"/>
      <c r="DF302"/>
      <c r="DG302"/>
      <c r="DH302"/>
      <c r="DI302"/>
      <c r="DJ302"/>
      <c r="DK302"/>
      <c r="DL302"/>
      <c r="DM302"/>
      <c r="DN302"/>
      <c r="DO302"/>
      <c r="DP302"/>
      <c r="DQ302"/>
      <c r="DR302"/>
      <c r="DS302"/>
      <c r="DT302"/>
      <c r="DU302"/>
      <c r="DV302"/>
      <c r="DW302"/>
      <c r="DX302"/>
      <c r="DY302"/>
      <c r="DZ302"/>
      <c r="EA302"/>
      <c r="EB302"/>
      <c r="EC302"/>
      <c r="ED302"/>
      <c r="EE302"/>
      <c r="EF302"/>
      <c r="EG302"/>
      <c r="EH302"/>
      <c r="EI302"/>
      <c r="EJ302"/>
      <c r="EK302"/>
      <c r="EL302"/>
      <c r="EM302"/>
      <c r="EN302"/>
      <c r="EO302"/>
      <c r="EP302"/>
      <c r="EQ302"/>
      <c r="ER302"/>
      <c r="ES302"/>
      <c r="ET302"/>
      <c r="EU302"/>
      <c r="EV302"/>
      <c r="EW302"/>
      <c r="EX302"/>
      <c r="EY302"/>
      <c r="EZ302"/>
      <c r="FA302"/>
      <c r="FB302"/>
      <c r="FC302"/>
      <c r="FD302"/>
      <c r="FE302"/>
      <c r="FF302"/>
      <c r="FG302"/>
      <c r="FH302"/>
      <c r="FI302"/>
      <c r="FJ302"/>
      <c r="FK302"/>
      <c r="FL302"/>
      <c r="FM302"/>
      <c r="FN302"/>
      <c r="FO302"/>
      <c r="FP302"/>
      <c r="FQ302"/>
      <c r="FR302"/>
      <c r="FS302"/>
      <c r="FT302"/>
      <c r="FU302"/>
      <c r="FV302"/>
      <c r="FW302"/>
      <c r="FX302"/>
      <c r="FY302"/>
      <c r="FZ302"/>
      <c r="GA302"/>
      <c r="GB302"/>
      <c r="GC302"/>
      <c r="GD302"/>
      <c r="GE302"/>
      <c r="GF302"/>
      <c r="GG302"/>
      <c r="GH302"/>
      <c r="GI302"/>
      <c r="GJ302"/>
      <c r="GK302"/>
      <c r="GL302"/>
      <c r="GM302"/>
      <c r="GN302"/>
      <c r="GO302"/>
      <c r="GP302"/>
      <c r="GQ302"/>
      <c r="GR302"/>
      <c r="GS302"/>
      <c r="GT302"/>
      <c r="GU302"/>
      <c r="GV302"/>
      <c r="GW302"/>
      <c r="GX302"/>
      <c r="GY302"/>
      <c r="GZ302"/>
      <c r="HA302"/>
      <c r="HB302"/>
      <c r="HC302"/>
      <c r="HD302"/>
      <c r="HE302"/>
      <c r="HF302"/>
      <c r="HG302"/>
      <c r="HH302"/>
      <c r="HI302"/>
      <c r="HJ302"/>
      <c r="HK302"/>
      <c r="HL302"/>
      <c r="HM302"/>
      <c r="HN302"/>
      <c r="HO302"/>
      <c r="HP302"/>
      <c r="HQ302"/>
      <c r="HR302"/>
      <c r="HS302"/>
      <c r="HT302"/>
      <c r="HU302"/>
      <c r="HV302"/>
      <c r="HW302"/>
      <c r="HX302"/>
      <c r="HY302"/>
      <c r="HZ302"/>
      <c r="IA302"/>
      <c r="IB302"/>
      <c r="IC302"/>
      <c r="ID302"/>
      <c r="IE302"/>
      <c r="IF302"/>
      <c r="IG302"/>
      <c r="IH302"/>
      <c r="II302"/>
      <c r="IJ302"/>
      <c r="IK302"/>
      <c r="IL302"/>
      <c r="IM302"/>
      <c r="IN302"/>
      <c r="IO302"/>
      <c r="IP302"/>
      <c r="IQ302"/>
      <c r="IR302"/>
      <c r="IS302"/>
      <c r="IT302"/>
    </row>
    <row r="303" spans="1:254" ht="45.6" hidden="1" customHeight="1" thickBot="1" x14ac:dyDescent="0.3">
      <c r="A303" s="102">
        <v>5130011</v>
      </c>
      <c r="B303" s="103" t="s">
        <v>194</v>
      </c>
      <c r="C303" s="187">
        <v>80</v>
      </c>
      <c r="D303" s="187">
        <v>1</v>
      </c>
      <c r="E303" s="187">
        <v>1</v>
      </c>
      <c r="F303" s="103" t="s">
        <v>27</v>
      </c>
      <c r="G303" s="104" t="s">
        <v>412</v>
      </c>
      <c r="H303" s="106"/>
      <c r="I303" s="108"/>
      <c r="J303" s="99"/>
      <c r="K303" s="98"/>
      <c r="L303" s="71"/>
    </row>
    <row r="304" spans="1:254" ht="45.6" hidden="1" customHeight="1" thickBot="1" x14ac:dyDescent="0.3">
      <c r="A304" s="102">
        <v>5130012</v>
      </c>
      <c r="B304" s="103" t="s">
        <v>195</v>
      </c>
      <c r="C304" s="187">
        <v>120</v>
      </c>
      <c r="D304" s="187">
        <v>2</v>
      </c>
      <c r="E304" s="187">
        <v>1</v>
      </c>
      <c r="F304" s="103" t="s">
        <v>27</v>
      </c>
      <c r="G304" s="104" t="s">
        <v>413</v>
      </c>
      <c r="H304" s="105"/>
      <c r="I304" s="130"/>
      <c r="J304" s="99"/>
      <c r="K304" s="98"/>
      <c r="L304" s="71"/>
    </row>
    <row r="305" spans="1:12" ht="45.6" hidden="1" customHeight="1" thickBot="1" x14ac:dyDescent="0.3">
      <c r="A305" s="102">
        <v>5130014</v>
      </c>
      <c r="B305" s="103" t="s">
        <v>196</v>
      </c>
      <c r="C305" s="187">
        <v>60</v>
      </c>
      <c r="D305" s="187">
        <v>1</v>
      </c>
      <c r="E305" s="187">
        <v>1</v>
      </c>
      <c r="F305" s="103" t="s">
        <v>27</v>
      </c>
      <c r="G305" s="104" t="s">
        <v>71</v>
      </c>
      <c r="H305" s="105"/>
      <c r="I305" s="130"/>
      <c r="J305" s="98"/>
      <c r="K305" s="98"/>
      <c r="L305" s="71"/>
    </row>
    <row r="306" spans="1:12" ht="45.6" hidden="1" customHeight="1" thickBot="1" x14ac:dyDescent="0.3">
      <c r="A306" s="102">
        <v>5130016</v>
      </c>
      <c r="B306" s="103" t="s">
        <v>197</v>
      </c>
      <c r="C306" s="187">
        <v>80</v>
      </c>
      <c r="D306" s="187">
        <v>1</v>
      </c>
      <c r="E306" s="187">
        <v>1</v>
      </c>
      <c r="F306" s="103" t="s">
        <v>27</v>
      </c>
      <c r="G306" s="104" t="s">
        <v>142</v>
      </c>
      <c r="H306" s="106"/>
      <c r="I306" s="107"/>
      <c r="J306" s="98"/>
      <c r="K306" s="98"/>
      <c r="L306" s="71"/>
    </row>
    <row r="307" spans="1:12" ht="45.6" hidden="1" customHeight="1" thickBot="1" x14ac:dyDescent="0.3">
      <c r="A307" s="102">
        <v>5130017</v>
      </c>
      <c r="B307" s="103" t="s">
        <v>198</v>
      </c>
      <c r="C307" s="187">
        <v>80</v>
      </c>
      <c r="D307" s="187">
        <v>1</v>
      </c>
      <c r="E307" s="187">
        <v>1</v>
      </c>
      <c r="F307" s="103" t="s">
        <v>27</v>
      </c>
      <c r="G307" s="104" t="s">
        <v>344</v>
      </c>
      <c r="H307" s="106"/>
      <c r="I307" s="107"/>
      <c r="J307" s="98"/>
      <c r="K307" s="98"/>
      <c r="L307" s="71"/>
    </row>
    <row r="308" spans="1:12" ht="45.6" hidden="1" customHeight="1" thickBot="1" x14ac:dyDescent="0.3">
      <c r="A308" s="165">
        <v>5130020</v>
      </c>
      <c r="B308" s="166" t="s">
        <v>199</v>
      </c>
      <c r="C308" s="200">
        <v>300</v>
      </c>
      <c r="D308" s="200">
        <v>3</v>
      </c>
      <c r="E308" s="200">
        <v>1</v>
      </c>
      <c r="F308" s="166" t="s">
        <v>27</v>
      </c>
      <c r="G308" s="167" t="s">
        <v>414</v>
      </c>
      <c r="H308" s="168"/>
      <c r="I308" s="169"/>
      <c r="J308" s="98"/>
      <c r="K308" s="98"/>
      <c r="L308" s="71"/>
    </row>
    <row r="309" spans="1:12" ht="45.6" hidden="1" customHeight="1" thickTop="1" thickBot="1" x14ac:dyDescent="0.3">
      <c r="A309" s="170">
        <v>5130023</v>
      </c>
      <c r="B309" s="171" t="s">
        <v>223</v>
      </c>
      <c r="C309" s="201">
        <v>40</v>
      </c>
      <c r="D309" s="201">
        <v>1</v>
      </c>
      <c r="E309" s="201">
        <v>1</v>
      </c>
      <c r="F309" s="171" t="s">
        <v>27</v>
      </c>
      <c r="G309" s="172" t="s">
        <v>415</v>
      </c>
      <c r="H309" s="173"/>
      <c r="I309" s="174"/>
      <c r="J309" s="98"/>
      <c r="K309" s="98"/>
      <c r="L309" s="71"/>
    </row>
    <row r="310" spans="1:12" ht="45.6" hidden="1" customHeight="1" thickTop="1" thickBot="1" x14ac:dyDescent="0.3">
      <c r="A310" s="120">
        <v>7130001</v>
      </c>
      <c r="B310" s="121" t="s">
        <v>200</v>
      </c>
      <c r="C310" s="190">
        <v>180</v>
      </c>
      <c r="D310" s="202">
        <v>2</v>
      </c>
      <c r="E310" s="202">
        <v>1</v>
      </c>
      <c r="F310" s="175" t="s">
        <v>27</v>
      </c>
      <c r="G310" s="176" t="s">
        <v>270</v>
      </c>
      <c r="H310" s="177"/>
      <c r="I310" s="177"/>
      <c r="J310" s="98"/>
      <c r="K310" s="98"/>
      <c r="L310" s="71"/>
    </row>
    <row r="311" spans="1:12" ht="45.6" hidden="1" customHeight="1" thickBot="1" x14ac:dyDescent="0.3">
      <c r="A311" s="102">
        <v>7130002</v>
      </c>
      <c r="B311" s="103" t="s">
        <v>201</v>
      </c>
      <c r="C311" s="187">
        <v>40</v>
      </c>
      <c r="D311" s="187">
        <v>1</v>
      </c>
      <c r="E311" s="187">
        <v>1</v>
      </c>
      <c r="F311" s="103" t="s">
        <v>27</v>
      </c>
      <c r="G311" s="178" t="s">
        <v>282</v>
      </c>
      <c r="H311" s="179"/>
      <c r="I311" s="179"/>
      <c r="J311" s="98"/>
      <c r="K311" s="98"/>
      <c r="L311" s="71"/>
    </row>
    <row r="312" spans="1:12" ht="45.6" hidden="1" customHeight="1" thickBot="1" x14ac:dyDescent="0.3">
      <c r="A312" s="102">
        <v>7130003</v>
      </c>
      <c r="B312" s="103" t="s">
        <v>202</v>
      </c>
      <c r="C312" s="187">
        <v>150</v>
      </c>
      <c r="D312" s="187">
        <v>1</v>
      </c>
      <c r="E312" s="187">
        <v>1</v>
      </c>
      <c r="F312" s="103" t="s">
        <v>27</v>
      </c>
      <c r="G312" s="178" t="s">
        <v>142</v>
      </c>
      <c r="H312" s="179"/>
      <c r="I312" s="180"/>
      <c r="J312" s="98"/>
      <c r="K312" s="98"/>
      <c r="L312" s="71"/>
    </row>
    <row r="313" spans="1:12" ht="45.6" hidden="1" customHeight="1" thickBot="1" x14ac:dyDescent="0.3">
      <c r="A313" s="102">
        <v>7130004</v>
      </c>
      <c r="B313" s="103" t="s">
        <v>233</v>
      </c>
      <c r="C313" s="187">
        <v>100</v>
      </c>
      <c r="D313" s="187">
        <v>1</v>
      </c>
      <c r="E313" s="187">
        <v>1</v>
      </c>
      <c r="F313" s="103" t="s">
        <v>27</v>
      </c>
      <c r="G313" s="178" t="s">
        <v>375</v>
      </c>
      <c r="H313" s="179"/>
      <c r="I313" s="180"/>
      <c r="J313" s="98"/>
      <c r="K313" s="98"/>
      <c r="L313" s="71"/>
    </row>
    <row r="314" spans="1:12" ht="45.6" hidden="1" customHeight="1" thickBot="1" x14ac:dyDescent="0.3">
      <c r="A314" s="102">
        <v>7130005</v>
      </c>
      <c r="B314" s="103" t="s">
        <v>150</v>
      </c>
      <c r="C314" s="187">
        <v>300</v>
      </c>
      <c r="D314" s="187">
        <v>2</v>
      </c>
      <c r="E314" s="187">
        <v>1</v>
      </c>
      <c r="F314" s="103" t="s">
        <v>27</v>
      </c>
      <c r="G314" s="178" t="s">
        <v>234</v>
      </c>
      <c r="H314" s="179"/>
      <c r="I314" s="180"/>
      <c r="J314" s="98"/>
      <c r="K314" s="98"/>
      <c r="L314" s="71"/>
    </row>
    <row r="315" spans="1:12" ht="45.6" hidden="1" customHeight="1" thickBot="1" x14ac:dyDescent="0.3">
      <c r="A315" s="109">
        <v>8130001</v>
      </c>
      <c r="B315" s="110" t="s">
        <v>203</v>
      </c>
      <c r="C315" s="188">
        <v>240</v>
      </c>
      <c r="D315" s="188">
        <v>2</v>
      </c>
      <c r="E315" s="188">
        <v>1</v>
      </c>
      <c r="F315" s="110" t="s">
        <v>27</v>
      </c>
      <c r="G315" s="181" t="s">
        <v>267</v>
      </c>
      <c r="H315" s="182"/>
      <c r="I315" s="182"/>
      <c r="J315" s="99"/>
      <c r="K315" s="99"/>
      <c r="L315" s="71"/>
    </row>
    <row r="316" spans="1:12" ht="45.6" hidden="1" customHeight="1" thickBot="1" x14ac:dyDescent="0.3">
      <c r="A316" s="102">
        <v>8130002</v>
      </c>
      <c r="B316" s="103" t="s">
        <v>204</v>
      </c>
      <c r="C316" s="187">
        <v>70</v>
      </c>
      <c r="D316" s="187">
        <v>1</v>
      </c>
      <c r="E316" s="187">
        <v>1</v>
      </c>
      <c r="F316" s="103" t="s">
        <v>27</v>
      </c>
      <c r="G316" s="178" t="s">
        <v>376</v>
      </c>
      <c r="H316" s="179"/>
      <c r="I316" s="179"/>
      <c r="J316" s="98"/>
      <c r="K316" s="98"/>
      <c r="L316" s="71"/>
    </row>
    <row r="317" spans="1:12" ht="45.6" hidden="1" customHeight="1" thickBot="1" x14ac:dyDescent="0.3">
      <c r="A317" s="102">
        <v>9130001</v>
      </c>
      <c r="B317" s="103" t="s">
        <v>205</v>
      </c>
      <c r="C317" s="187">
        <v>400</v>
      </c>
      <c r="D317" s="187">
        <v>1</v>
      </c>
      <c r="E317" s="187">
        <v>1</v>
      </c>
      <c r="F317" s="103" t="s">
        <v>27</v>
      </c>
      <c r="G317" s="178" t="s">
        <v>142</v>
      </c>
      <c r="H317" s="179"/>
      <c r="I317" s="180"/>
      <c r="J317" s="98"/>
      <c r="K317" s="98"/>
      <c r="L317" s="71"/>
    </row>
    <row r="318" spans="1:12" ht="45.6" hidden="1" customHeight="1" thickBot="1" x14ac:dyDescent="0.3">
      <c r="A318" s="183">
        <v>9130002</v>
      </c>
      <c r="B318" s="184" t="s">
        <v>225</v>
      </c>
      <c r="C318" s="203">
        <v>220</v>
      </c>
      <c r="D318" s="203">
        <v>2</v>
      </c>
      <c r="E318" s="203">
        <v>1</v>
      </c>
      <c r="F318" s="184" t="s">
        <v>27</v>
      </c>
      <c r="G318" s="185" t="s">
        <v>224</v>
      </c>
      <c r="H318" s="185"/>
      <c r="I318" s="186"/>
      <c r="J318" s="98"/>
      <c r="K318" s="98"/>
      <c r="L318" s="71"/>
    </row>
    <row r="319" spans="1:12" ht="45.6" hidden="1" customHeight="1" thickBot="1" x14ac:dyDescent="0.3">
      <c r="A319" s="102">
        <v>9130003</v>
      </c>
      <c r="B319" s="103" t="s">
        <v>206</v>
      </c>
      <c r="C319" s="187">
        <v>150</v>
      </c>
      <c r="D319" s="187">
        <v>1</v>
      </c>
      <c r="E319" s="187">
        <v>1</v>
      </c>
      <c r="F319" s="103" t="s">
        <v>27</v>
      </c>
      <c r="G319" s="178" t="s">
        <v>55</v>
      </c>
      <c r="H319" s="179"/>
      <c r="I319" s="180"/>
      <c r="J319" s="98"/>
      <c r="K319" s="98"/>
      <c r="L319" s="71"/>
    </row>
    <row r="320" spans="1:12" ht="45.6" hidden="1" customHeight="1" thickBot="1" x14ac:dyDescent="0.3">
      <c r="A320" s="102">
        <v>9130004</v>
      </c>
      <c r="B320" s="103" t="s">
        <v>207</v>
      </c>
      <c r="C320" s="187">
        <v>200</v>
      </c>
      <c r="D320" s="187">
        <v>1</v>
      </c>
      <c r="E320" s="187">
        <v>1</v>
      </c>
      <c r="F320" s="103" t="s">
        <v>27</v>
      </c>
      <c r="G320" s="178" t="s">
        <v>31</v>
      </c>
      <c r="H320" s="179"/>
      <c r="I320" s="180"/>
      <c r="J320" s="98"/>
      <c r="K320" s="98"/>
      <c r="L320" s="71"/>
    </row>
    <row r="321" spans="1:12" ht="45.6" hidden="1" customHeight="1" thickBot="1" x14ac:dyDescent="0.3">
      <c r="A321" s="102">
        <v>9130005</v>
      </c>
      <c r="B321" s="103" t="s">
        <v>208</v>
      </c>
      <c r="C321" s="187">
        <v>100</v>
      </c>
      <c r="D321" s="187">
        <v>1</v>
      </c>
      <c r="E321" s="187">
        <v>1</v>
      </c>
      <c r="F321" s="103" t="s">
        <v>27</v>
      </c>
      <c r="G321" s="178" t="s">
        <v>24</v>
      </c>
      <c r="H321" s="179"/>
      <c r="I321" s="180"/>
      <c r="J321" s="98"/>
      <c r="K321" s="98"/>
      <c r="L321" s="71"/>
    </row>
    <row r="322" spans="1:12" ht="45.6" hidden="1" customHeight="1" thickBot="1" x14ac:dyDescent="0.3">
      <c r="A322" s="102">
        <v>9130006</v>
      </c>
      <c r="B322" s="103" t="s">
        <v>209</v>
      </c>
      <c r="C322" s="187">
        <v>180</v>
      </c>
      <c r="D322" s="187">
        <v>2</v>
      </c>
      <c r="E322" s="187">
        <v>1</v>
      </c>
      <c r="F322" s="103" t="s">
        <v>27</v>
      </c>
      <c r="G322" s="104" t="s">
        <v>304</v>
      </c>
      <c r="H322" s="105"/>
      <c r="I322" s="105"/>
      <c r="J322" s="100"/>
      <c r="K322" s="100"/>
      <c r="L322" s="71"/>
    </row>
    <row r="323" spans="1:12" ht="45.6" hidden="1" customHeight="1" thickBot="1" x14ac:dyDescent="0.3">
      <c r="A323" s="102">
        <v>10130002</v>
      </c>
      <c r="B323" s="103" t="s">
        <v>210</v>
      </c>
      <c r="C323" s="187">
        <v>900</v>
      </c>
      <c r="D323" s="187">
        <v>1</v>
      </c>
      <c r="E323" s="187">
        <v>1</v>
      </c>
      <c r="F323" s="103" t="s">
        <v>27</v>
      </c>
      <c r="G323" s="178" t="s">
        <v>344</v>
      </c>
      <c r="H323" s="179"/>
      <c r="I323" s="180"/>
      <c r="J323" s="97"/>
      <c r="K323" s="97"/>
      <c r="L323" s="71"/>
    </row>
    <row r="324" spans="1:12" ht="45.6" hidden="1" customHeight="1" thickBot="1" x14ac:dyDescent="0.3">
      <c r="A324" s="109">
        <v>10130005</v>
      </c>
      <c r="B324" s="110" t="s">
        <v>211</v>
      </c>
      <c r="C324" s="188">
        <v>80</v>
      </c>
      <c r="D324" s="188">
        <v>1</v>
      </c>
      <c r="E324" s="188">
        <v>1</v>
      </c>
      <c r="F324" s="110" t="s">
        <v>27</v>
      </c>
      <c r="G324" s="181" t="s">
        <v>269</v>
      </c>
      <c r="H324" s="182"/>
      <c r="I324" s="182"/>
      <c r="J324" s="98"/>
      <c r="K324" s="98"/>
      <c r="L324" s="71"/>
    </row>
    <row r="325" spans="1:12" ht="45.6" hidden="1" customHeight="1" thickBot="1" x14ac:dyDescent="0.3">
      <c r="A325" s="102">
        <v>10130006</v>
      </c>
      <c r="B325" s="103" t="s">
        <v>352</v>
      </c>
      <c r="C325" s="187">
        <v>300</v>
      </c>
      <c r="D325" s="187">
        <v>2</v>
      </c>
      <c r="E325" s="187">
        <v>1</v>
      </c>
      <c r="F325" s="103" t="s">
        <v>27</v>
      </c>
      <c r="G325" s="178" t="s">
        <v>353</v>
      </c>
      <c r="H325" s="179"/>
      <c r="I325" s="179"/>
      <c r="J325" s="97"/>
      <c r="K325" s="97"/>
      <c r="L325" s="71"/>
    </row>
    <row r="326" spans="1:12" ht="45.6" hidden="1" customHeight="1" thickBot="1" x14ac:dyDescent="0.3">
      <c r="A326" s="102">
        <v>12130001</v>
      </c>
      <c r="B326" s="103" t="s">
        <v>212</v>
      </c>
      <c r="C326" s="187">
        <v>60</v>
      </c>
      <c r="D326" s="187">
        <v>1</v>
      </c>
      <c r="E326" s="187">
        <v>1</v>
      </c>
      <c r="F326" s="103" t="s">
        <v>27</v>
      </c>
      <c r="G326" s="178" t="s">
        <v>24</v>
      </c>
      <c r="H326" s="179"/>
      <c r="I326" s="180"/>
      <c r="J326" s="97"/>
      <c r="K326" s="97"/>
      <c r="L326" s="71"/>
    </row>
    <row r="327" spans="1:12" ht="45.6" hidden="1" customHeight="1" thickBot="1" x14ac:dyDescent="0.3">
      <c r="A327" s="102">
        <v>14130001</v>
      </c>
      <c r="B327" s="103" t="s">
        <v>213</v>
      </c>
      <c r="C327" s="187">
        <v>80</v>
      </c>
      <c r="D327" s="187">
        <v>1</v>
      </c>
      <c r="E327" s="187">
        <v>1</v>
      </c>
      <c r="F327" s="103" t="s">
        <v>27</v>
      </c>
      <c r="G327" s="178" t="s">
        <v>55</v>
      </c>
      <c r="H327" s="179"/>
      <c r="I327" s="180"/>
      <c r="J327" s="97"/>
      <c r="K327" s="97"/>
      <c r="L327" s="71"/>
    </row>
    <row r="328" spans="1:12" ht="25.5" hidden="1" customHeight="1" x14ac:dyDescent="0.25">
      <c r="J328" s="97"/>
      <c r="K328" s="97"/>
      <c r="L328" s="71"/>
    </row>
    <row r="329" spans="1:12" ht="25.5" customHeight="1" x14ac:dyDescent="0.25">
      <c r="J329" s="97"/>
      <c r="K329" s="97"/>
      <c r="L329" s="71"/>
    </row>
    <row r="330" spans="1:12" ht="25.5" customHeight="1" x14ac:dyDescent="0.25"/>
    <row r="331" spans="1:12" ht="25.5" customHeight="1" x14ac:dyDescent="0.25"/>
    <row r="332" spans="1:12" ht="25.5" customHeight="1" x14ac:dyDescent="0.25"/>
    <row r="333" spans="1:12" ht="25.5" customHeight="1" x14ac:dyDescent="0.25"/>
    <row r="334" spans="1:12" ht="25.5" customHeight="1" x14ac:dyDescent="0.25"/>
    <row r="335" spans="1:12" ht="25.5" customHeight="1" x14ac:dyDescent="0.25"/>
    <row r="336" spans="1:12" ht="25.5" customHeight="1" x14ac:dyDescent="0.25"/>
    <row r="337" ht="25.5" customHeight="1" x14ac:dyDescent="0.25"/>
    <row r="338" ht="25.5" customHeight="1" x14ac:dyDescent="0.25"/>
    <row r="339" ht="25.5" customHeight="1" x14ac:dyDescent="0.25"/>
    <row r="340" ht="25.5" customHeight="1" x14ac:dyDescent="0.25"/>
    <row r="341" ht="25.5" customHeight="1" x14ac:dyDescent="0.25"/>
    <row r="342" ht="25.5" customHeight="1" x14ac:dyDescent="0.25"/>
    <row r="343" ht="25.5" customHeight="1" x14ac:dyDescent="0.25"/>
    <row r="344" ht="25.5" customHeight="1" x14ac:dyDescent="0.25"/>
    <row r="345" ht="25.5" customHeight="1" x14ac:dyDescent="0.25"/>
    <row r="346" ht="25.5" customHeight="1" x14ac:dyDescent="0.25"/>
    <row r="347" ht="25.5" customHeight="1" x14ac:dyDescent="0.25"/>
    <row r="348" ht="25.5" customHeight="1" x14ac:dyDescent="0.25"/>
    <row r="349" ht="25.5" customHeight="1" x14ac:dyDescent="0.25"/>
  </sheetData>
  <sheetProtection algorithmName="SHA-512" hashValue="yyLlbX5rDiBVS/CRGHzLOeDmiVz1Q4qh3YUVjbHkkzEgO7BVnkZ8BlWa7vVX/z3LxBZoeywTgp4B6p1xCMWrpQ==" saltValue="+wddghp+WAlm0jQOGj97Sw==" spinCount="100000" sheet="1" selectLockedCells="1"/>
  <autoFilter ref="A62:I75" xr:uid="{00000000-0001-0000-0000-000000000000}"/>
  <sortState xmlns:xlrd2="http://schemas.microsoft.com/office/spreadsheetml/2017/richdata2" ref="A89:I94">
    <sortCondition ref="A89:A94"/>
  </sortState>
  <dataConsolidate/>
  <mergeCells count="43">
    <mergeCell ref="A38:I38"/>
    <mergeCell ref="A39:G39"/>
    <mergeCell ref="H39:I39"/>
    <mergeCell ref="A41:I41"/>
    <mergeCell ref="A52:I52"/>
    <mergeCell ref="A6:I9"/>
    <mergeCell ref="A26:C26"/>
    <mergeCell ref="D26:I26"/>
    <mergeCell ref="H4:I4"/>
    <mergeCell ref="D31:F31"/>
    <mergeCell ref="G31:I31"/>
    <mergeCell ref="B31:C31"/>
    <mergeCell ref="A28:C28"/>
    <mergeCell ref="F4:G4"/>
    <mergeCell ref="A11:I11"/>
    <mergeCell ref="A17:I17"/>
    <mergeCell ref="D28:I28"/>
    <mergeCell ref="A29:C29"/>
    <mergeCell ref="D29:I29"/>
    <mergeCell ref="A30:C30"/>
    <mergeCell ref="D30:I30"/>
    <mergeCell ref="F2:G2"/>
    <mergeCell ref="H2:I2"/>
    <mergeCell ref="F3:G3"/>
    <mergeCell ref="H3:I3"/>
    <mergeCell ref="F5:G5"/>
    <mergeCell ref="H5:I5"/>
    <mergeCell ref="A100:I100"/>
    <mergeCell ref="A97:I97"/>
    <mergeCell ref="A98:I98"/>
    <mergeCell ref="A43:I43"/>
    <mergeCell ref="A81:I81"/>
    <mergeCell ref="A87:I87"/>
    <mergeCell ref="A61:I61"/>
    <mergeCell ref="A77:I77"/>
    <mergeCell ref="A35:I35"/>
    <mergeCell ref="A36:I36"/>
    <mergeCell ref="A24:I24"/>
    <mergeCell ref="B27:C27"/>
    <mergeCell ref="D27:I27"/>
    <mergeCell ref="A34:I34"/>
    <mergeCell ref="D32:F32"/>
    <mergeCell ref="G32:I32"/>
  </mergeCells>
  <phoneticPr fontId="47" type="noConversion"/>
  <conditionalFormatting sqref="I45:I50 I54:I55 I58:I59 I64:I75 I79 I83:I84 I89:I94">
    <cfRule type="expression" dxfId="5" priority="115" stopIfTrue="1">
      <formula>H45&gt;F45</formula>
    </cfRule>
  </conditionalFormatting>
  <conditionalFormatting sqref="D31:F31">
    <cfRule type="cellIs" dxfId="4" priority="68" operator="greaterThan">
      <formula>$H$4</formula>
    </cfRule>
  </conditionalFormatting>
  <conditionalFormatting sqref="I57">
    <cfRule type="expression" dxfId="3" priority="20" stopIfTrue="1">
      <formula>H57&gt;F57</formula>
    </cfRule>
  </conditionalFormatting>
  <conditionalFormatting sqref="L60 L78 L62 L64 L66:L67 L69:L75">
    <cfRule type="expression" dxfId="2" priority="116" stopIfTrue="1">
      <formula>K60&gt;J60</formula>
    </cfRule>
  </conditionalFormatting>
  <conditionalFormatting sqref="I56">
    <cfRule type="expression" dxfId="1" priority="3" stopIfTrue="1">
      <formula>H56&gt;F56</formula>
    </cfRule>
  </conditionalFormatting>
  <conditionalFormatting sqref="I63">
    <cfRule type="expression" dxfId="0" priority="2" stopIfTrue="1">
      <formula>H63&gt;F63</formula>
    </cfRule>
  </conditionalFormatting>
  <dataValidations count="1">
    <dataValidation type="date" operator="greaterThanOrEqual" allowBlank="1" showInputMessage="1" showErrorMessage="1" sqref="D31:F31" xr:uid="{00000000-0002-0000-0000-000000000000}">
      <formula1>H3</formula1>
    </dataValidation>
  </dataValidations>
  <hyperlinks>
    <hyperlink ref="B15" r:id="rId1" xr:uid="{00000000-0004-0000-0000-000000000000}"/>
    <hyperlink ref="B21" r:id="rId2" xr:uid="{00000000-0004-0000-0000-000001000000}"/>
  </hyperlinks>
  <printOptions horizontalCentered="1"/>
  <pageMargins left="0.70866141732283472" right="0.70866141732283472" top="0" bottom="0" header="0.31496062992125984" footer="0.31496062992125984"/>
  <pageSetup paperSize="9" scale="45" fitToWidth="0" fitToHeight="2" orientation="portrait" r:id="rId3"/>
  <headerFooter alignWithMargins="0"/>
  <drawing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yracuseOfficeCustomData>{"createMode":"plain_doc","forceRefresh":"0"}</SyracuseOfficeCustomData>
</file>

<file path=customXml/itemProps1.xml><?xml version="1.0" encoding="utf-8"?>
<ds:datastoreItem xmlns:ds="http://schemas.openxmlformats.org/officeDocument/2006/customXml" ds:itemID="{E70CE358-8EB1-45E5-834D-D7ABAA667D9D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5</vt:i4>
      </vt:variant>
    </vt:vector>
  </HeadingPairs>
  <TitlesOfParts>
    <vt:vector size="6" baseType="lpstr">
      <vt:lpstr>produits CE+ETAT</vt:lpstr>
      <vt:lpstr>'produits CE+ETAT'!_FilterDatabase_0</vt:lpstr>
      <vt:lpstr>'produits CE+ETAT'!_FilterDatabase_0_0</vt:lpstr>
      <vt:lpstr>'produits CE+ETAT'!Print_Area_0</vt:lpstr>
      <vt:lpstr>'produits CE+ETAT'!Print_Area_0_0</vt:lpstr>
      <vt:lpstr>'produits CE+ETAT'!Zone_d_impression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appros1</dc:creator>
  <cp:lastModifiedBy>T121</cp:lastModifiedBy>
  <cp:lastPrinted>2024-03-24T17:48:01Z</cp:lastPrinted>
  <dcterms:created xsi:type="dcterms:W3CDTF">2021-03-05T05:48:59Z</dcterms:created>
  <dcterms:modified xsi:type="dcterms:W3CDTF">2024-04-23T15:15:23Z</dcterms:modified>
</cp:coreProperties>
</file>