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4625" windowHeight="8625" activeTab="1"/>
  </bookViews>
  <sheets>
    <sheet name="BDC" sheetId="1" r:id="rId1"/>
    <sheet name="Info" sheetId="2" r:id="rId2"/>
  </sheets>
  <definedNames>
    <definedName name="base">BDC!$A$78:$G$107</definedName>
    <definedName name="base1">BDC!$A$78:$G$107</definedName>
    <definedName name="_xlnm.Print_Titles" localSheetId="0">BDC!$10:$17</definedName>
    <definedName name="_xlnm.Print_Area" localSheetId="0">BDC!$A$9:$H$72</definedName>
  </definedNames>
  <calcPr calcId="124519"/>
</workbook>
</file>

<file path=xl/calcChain.xml><?xml version="1.0" encoding="utf-8"?>
<calcChain xmlns="http://schemas.openxmlformats.org/spreadsheetml/2006/main">
  <c r="A15" i="1"/>
  <c r="D12" l="1"/>
  <c r="E54" l="1"/>
  <c r="H54" s="1"/>
  <c r="E40"/>
  <c r="H40" s="1"/>
  <c r="E42"/>
  <c r="H42" s="1"/>
  <c r="C82"/>
  <c r="D10"/>
  <c r="D13"/>
  <c r="E41" s="1"/>
  <c r="H41" s="1"/>
  <c r="E52" l="1"/>
  <c r="H52" s="1"/>
  <c r="E51"/>
  <c r="H51" s="1"/>
  <c r="E50"/>
  <c r="H50" s="1"/>
  <c r="E49"/>
  <c r="H49" s="1"/>
  <c r="E48"/>
  <c r="H48" s="1"/>
  <c r="E47"/>
  <c r="H47" s="1"/>
  <c r="E64"/>
  <c r="H64" s="1"/>
  <c r="E56"/>
  <c r="H56" s="1"/>
  <c r="E36"/>
  <c r="H36" s="1"/>
  <c r="E34"/>
  <c r="H34" s="1"/>
  <c r="E35"/>
  <c r="H35" s="1"/>
  <c r="E23"/>
  <c r="H23" s="1"/>
  <c r="E29"/>
  <c r="H29" s="1"/>
  <c r="E33"/>
  <c r="H33" s="1"/>
  <c r="E57"/>
  <c r="H57" s="1"/>
  <c r="E19"/>
  <c r="H19" s="1"/>
  <c r="E58"/>
  <c r="H58" s="1"/>
  <c r="E44"/>
  <c r="H44" s="1"/>
  <c r="E24"/>
  <c r="H24" s="1"/>
  <c r="E27"/>
  <c r="H27" s="1"/>
  <c r="E55"/>
  <c r="H55" s="1"/>
  <c r="E30"/>
  <c r="H30" s="1"/>
  <c r="E21"/>
  <c r="H21" s="1"/>
  <c r="E59"/>
  <c r="H59" s="1"/>
  <c r="E53"/>
  <c r="H53" s="1"/>
  <c r="E43"/>
  <c r="H43" s="1"/>
  <c r="E45"/>
  <c r="H45" s="1"/>
  <c r="E22"/>
  <c r="H22" s="1"/>
  <c r="E25"/>
  <c r="H25" s="1"/>
  <c r="E37"/>
  <c r="H37" s="1"/>
  <c r="E60"/>
  <c r="H60" s="1"/>
  <c r="E65"/>
  <c r="H65" s="1"/>
  <c r="E63"/>
  <c r="H63" s="1"/>
  <c r="E61"/>
  <c r="H61" s="1"/>
  <c r="E62"/>
  <c r="H62" s="1"/>
  <c r="E31"/>
  <c r="H31" s="1"/>
  <c r="E28"/>
  <c r="H28" s="1"/>
  <c r="E26"/>
  <c r="H26" s="1"/>
  <c r="E38"/>
  <c r="H38" s="1"/>
  <c r="E32"/>
  <c r="H32" s="1"/>
  <c r="E20"/>
  <c r="H20" s="1"/>
  <c r="H68" l="1"/>
  <c r="I39"/>
  <c r="I46"/>
  <c r="I66" l="1"/>
  <c r="I18" l="1"/>
</calcChain>
</file>

<file path=xl/sharedStrings.xml><?xml version="1.0" encoding="utf-8"?>
<sst xmlns="http://schemas.openxmlformats.org/spreadsheetml/2006/main" count="239" uniqueCount="162">
  <si>
    <t>Màj</t>
  </si>
  <si>
    <t>N° VIF</t>
  </si>
  <si>
    <t>Nombre d'unités de distribution</t>
  </si>
  <si>
    <t>Nombre de passages par mois</t>
  </si>
  <si>
    <t>Cat</t>
  </si>
  <si>
    <t>TXT</t>
  </si>
  <si>
    <t>Test 0</t>
  </si>
  <si>
    <t>Test ni AP ni ES</t>
  </si>
  <si>
    <t>Test AP</t>
  </si>
  <si>
    <t>Test AP tout complet</t>
  </si>
  <si>
    <t>Test ES</t>
  </si>
  <si>
    <t>Test ES tout complet</t>
  </si>
  <si>
    <t>ESAIE 35</t>
  </si>
  <si>
    <t>Association homologuée aide publique</t>
  </si>
  <si>
    <t>ISTRES SOLIDARITE</t>
  </si>
  <si>
    <t>Épicerie sociale</t>
  </si>
  <si>
    <t>ETAPE</t>
  </si>
  <si>
    <t>CRF ARLES</t>
  </si>
  <si>
    <t>PROPOSITION</t>
  </si>
  <si>
    <t>COMMANDE</t>
  </si>
  <si>
    <t xml:space="preserve">ARTICLE </t>
  </si>
  <si>
    <t>DESIGNATION</t>
  </si>
  <si>
    <t>Certains articles indus ou collecte, frais ou surgelés, peuvent être à DDM dépassée.</t>
  </si>
  <si>
    <t>Ces produits ont fait l'objet d'une dégustation et ont été déclarés bon pour la consommation.</t>
  </si>
  <si>
    <t>Si vous emportez des palettes, il faut compter 25kg/palette en plus.</t>
  </si>
  <si>
    <t>Poids brut en kg</t>
  </si>
  <si>
    <t>En tant qu'association homologuée aide publique, vous n'avez pas accès aux produits estampillés ES.</t>
  </si>
  <si>
    <t>En tant qu'épicerie sociale, vous n'avez pas accès aux produits estampillés AP.</t>
  </si>
  <si>
    <t>Il n'y a qu'un seul bon de commande pour toutes formes d'associations.</t>
  </si>
  <si>
    <t>C'est à la saisie de votre numéro VIF que les propositions correspondantes à votre association sont activées.</t>
  </si>
  <si>
    <r>
      <rPr>
        <sz val="18"/>
        <color indexed="10"/>
        <rFont val="Arial"/>
        <family val="2"/>
      </rPr>
      <t>DDM</t>
    </r>
    <r>
      <rPr>
        <sz val="18"/>
        <color indexed="30"/>
        <rFont val="Arial"/>
        <family val="2"/>
      </rPr>
      <t xml:space="preserve"> = </t>
    </r>
    <r>
      <rPr>
        <sz val="18"/>
        <color indexed="10"/>
        <rFont val="Arial"/>
        <family val="2"/>
      </rPr>
      <t>D</t>
    </r>
    <r>
      <rPr>
        <sz val="18"/>
        <color indexed="30"/>
        <rFont val="Arial"/>
        <family val="2"/>
      </rPr>
      <t xml:space="preserve">ate de </t>
    </r>
    <r>
      <rPr>
        <sz val="18"/>
        <color indexed="10"/>
        <rFont val="Arial"/>
        <family val="2"/>
      </rPr>
      <t>D</t>
    </r>
    <r>
      <rPr>
        <sz val="18"/>
        <color indexed="30"/>
        <rFont val="Arial"/>
        <family val="2"/>
      </rPr>
      <t xml:space="preserve">urabilité </t>
    </r>
    <r>
      <rPr>
        <sz val="18"/>
        <color indexed="10"/>
        <rFont val="Arial"/>
        <family val="2"/>
      </rPr>
      <t>M</t>
    </r>
    <r>
      <rPr>
        <sz val="18"/>
        <color indexed="30"/>
        <rFont val="Arial"/>
        <family val="2"/>
      </rPr>
      <t>inimale</t>
    </r>
  </si>
  <si>
    <t>Si précisé</t>
  </si>
  <si>
    <r>
      <rPr>
        <sz val="20"/>
        <color indexed="10"/>
        <rFont val="Arial"/>
        <family val="2"/>
      </rPr>
      <t>DDM</t>
    </r>
    <r>
      <rPr>
        <sz val="20"/>
        <color indexed="30"/>
        <rFont val="Arial"/>
        <family val="2"/>
        <charset val="1"/>
      </rPr>
      <t xml:space="preserve"> = </t>
    </r>
    <r>
      <rPr>
        <sz val="20"/>
        <color indexed="10"/>
        <rFont val="Arial"/>
        <family val="2"/>
      </rPr>
      <t>D</t>
    </r>
    <r>
      <rPr>
        <sz val="20"/>
        <color indexed="30"/>
        <rFont val="Arial"/>
        <family val="2"/>
        <charset val="1"/>
      </rPr>
      <t xml:space="preserve">ate de </t>
    </r>
    <r>
      <rPr>
        <sz val="20"/>
        <color indexed="10"/>
        <rFont val="Arial"/>
        <family val="2"/>
      </rPr>
      <t>D</t>
    </r>
    <r>
      <rPr>
        <sz val="20"/>
        <color indexed="30"/>
        <rFont val="Arial"/>
        <family val="2"/>
        <charset val="1"/>
      </rPr>
      <t xml:space="preserve">urabilité </t>
    </r>
    <r>
      <rPr>
        <sz val="20"/>
        <color indexed="10"/>
        <rFont val="Arial"/>
        <family val="2"/>
      </rPr>
      <t>M</t>
    </r>
    <r>
      <rPr>
        <sz val="20"/>
        <color indexed="30"/>
        <rFont val="Arial"/>
        <family val="2"/>
        <charset val="1"/>
      </rPr>
      <t>inimale</t>
    </r>
  </si>
  <si>
    <r>
      <rPr>
        <b/>
        <sz val="18"/>
        <color indexed="30"/>
        <rFont val="Arial"/>
        <family val="2"/>
      </rPr>
      <t xml:space="preserve">S'il n'y a pas de proposition = </t>
    </r>
    <r>
      <rPr>
        <b/>
        <sz val="18"/>
        <color indexed="10"/>
        <rFont val="Arial"/>
        <family val="2"/>
      </rPr>
      <t>vous n'avez pas droit à ce produit.</t>
    </r>
  </si>
  <si>
    <t>POIDS TOTAL A TRANSPORTER EN KG BRUT (Estimation)</t>
  </si>
  <si>
    <t>Association</t>
  </si>
  <si>
    <r>
      <t xml:space="preserve">Banque Alimentaire
</t>
    </r>
    <r>
      <rPr>
        <b/>
        <sz val="16"/>
        <color indexed="52"/>
        <rFont val="Arial"/>
        <family val="2"/>
        <charset val="1"/>
      </rPr>
      <t>des Bouches-du-Rhône
ANTENNE DE SAINT-ANDIOL</t>
    </r>
  </si>
  <si>
    <t>Signature du responsable de l'association 
(si ce bon est un bon de livraison de secours)</t>
  </si>
  <si>
    <r>
      <t xml:space="preserve">Bon de livraison
de secours
</t>
    </r>
    <r>
      <rPr>
        <b/>
        <sz val="12"/>
        <color indexed="9"/>
        <rFont val="Arial"/>
        <family val="2"/>
      </rPr>
      <t>(en cas de problème de connexion à Vif)</t>
    </r>
  </si>
  <si>
    <t>Test AP tout</t>
  </si>
  <si>
    <t>Test ES tout</t>
  </si>
  <si>
    <t>Poids brut
par colis</t>
  </si>
  <si>
    <t>Poids à 
transporter</t>
  </si>
  <si>
    <t>Nb. max de colis pour votre asso</t>
  </si>
  <si>
    <t>Colis pour 100 UD</t>
  </si>
  <si>
    <t>CCAS ROGNES</t>
  </si>
  <si>
    <t>CCAS ST ANDIOL</t>
  </si>
  <si>
    <t>CCAS ST CANNAT</t>
  </si>
  <si>
    <t>Test ni ni</t>
  </si>
  <si>
    <t>CRF SENAS</t>
  </si>
  <si>
    <t>Surgelés, Fruits et Légumes et divers - selon arrivage (traité sur place)</t>
  </si>
  <si>
    <t>En tant qu'épicerie sociale, vous n'avez pas accès aux produits estampillés AP ou UE.</t>
  </si>
  <si>
    <t>AMA</t>
  </si>
  <si>
    <t>EST</t>
  </si>
  <si>
    <t>PELERINS</t>
  </si>
  <si>
    <t>PSNA Chato</t>
  </si>
  <si>
    <t>PSNA BBT</t>
  </si>
  <si>
    <t>CCAS LA FARE</t>
  </si>
  <si>
    <t>CRF PORT ST L</t>
  </si>
  <si>
    <t>CRF ISTRES</t>
  </si>
  <si>
    <t>CRF CHATO</t>
  </si>
  <si>
    <t>ACC - La Roque</t>
  </si>
  <si>
    <t>PSPO</t>
  </si>
  <si>
    <t>AGIR</t>
  </si>
  <si>
    <t>Quantité souhaitée</t>
  </si>
  <si>
    <t>au colis</t>
  </si>
  <si>
    <t>4510199</t>
  </si>
  <si>
    <t>RATATOUILLE UE19
1 col = 12x375g</t>
  </si>
  <si>
    <t>4510208</t>
  </si>
  <si>
    <t>Associations homologuées Aide publique</t>
  </si>
  <si>
    <t>Cond.</t>
  </si>
  <si>
    <t>4410108</t>
  </si>
  <si>
    <t>0410109</t>
  </si>
  <si>
    <t>EPICERIES SOCIALES</t>
  </si>
  <si>
    <t>4910003</t>
  </si>
  <si>
    <t>Sardines ES20
1 col = 30 x 125g</t>
  </si>
  <si>
    <t>4510001</t>
  </si>
  <si>
    <t>Autres produits</t>
  </si>
  <si>
    <t>Farine UE20
1 col = 10 x 1 kg</t>
  </si>
  <si>
    <t>1710003</t>
  </si>
  <si>
    <t>Huile de tournesol ES20
1 col = 15 x 1 litre</t>
  </si>
  <si>
    <t>Riz UE20
1 col = 12 x 500 g</t>
  </si>
  <si>
    <t>1110001</t>
  </si>
  <si>
    <t>Pâtes</t>
  </si>
  <si>
    <t>2810001</t>
  </si>
  <si>
    <t>Eau Vittel
1 col = 24 x 50cl</t>
  </si>
  <si>
    <t>4410003</t>
  </si>
  <si>
    <t>Purée de pommes ES20
1 col = 12 x (4x100g)</t>
  </si>
  <si>
    <t>Grain de couscous UE20
1 col = 12 x 500 g</t>
  </si>
  <si>
    <t>Céréales type choco UE20
1 col = 12 x 375g</t>
  </si>
  <si>
    <t>Purrée de pommes/banane covid19
1 col = 12 x (4 x 100g)</t>
  </si>
  <si>
    <t>1310109</t>
  </si>
  <si>
    <t>Velouté légumes UE20
1 col = 6 x 1 litre</t>
  </si>
  <si>
    <t>6010030</t>
  </si>
  <si>
    <t>Eponges à gratter</t>
  </si>
  <si>
    <t>Eponges cuisine</t>
  </si>
  <si>
    <t>Blocs WC</t>
  </si>
  <si>
    <t>4910009</t>
  </si>
  <si>
    <t>Thon listao au naturel UE20
1 col = 24 x 140g net égouté</t>
  </si>
  <si>
    <t>Libellé</t>
  </si>
  <si>
    <t>UD</t>
  </si>
  <si>
    <t>Nbre de passages</t>
  </si>
  <si>
    <t>1910109</t>
  </si>
  <si>
    <t>Sucre en morceaux UE20
1 col = 10 x 1kg</t>
  </si>
  <si>
    <t>1010309</t>
  </si>
  <si>
    <t>4910109</t>
  </si>
  <si>
    <t>Sardines à l'huile UE20
1 col = 30 x 125g net égouté</t>
  </si>
  <si>
    <t>Café UE20
1 col = 20 x 250g</t>
  </si>
  <si>
    <t>1410001</t>
  </si>
  <si>
    <t>4210309</t>
  </si>
  <si>
    <t>RAVIOLIS UE20
1 col = 12 x 800g</t>
  </si>
  <si>
    <t>0310009</t>
  </si>
  <si>
    <t>1110609</t>
  </si>
  <si>
    <t>Crème de tomates sechées en bocaux
1 col = 12 bocaux</t>
  </si>
  <si>
    <t>Consserve Petits pois COVID19
1 col = 12 x 800g</t>
  </si>
  <si>
    <t>1110051</t>
  </si>
  <si>
    <t>Riz
1 col = 6 x 1kg</t>
  </si>
  <si>
    <t>0910209</t>
  </si>
  <si>
    <t>1110409</t>
  </si>
  <si>
    <t>Purée PDT UE20
1 col = 14 x (4 x 125g)g</t>
  </si>
  <si>
    <t>1010409</t>
  </si>
  <si>
    <r>
      <t xml:space="preserve">Lait UE20
1 col = 6 x 1 L       </t>
    </r>
    <r>
      <rPr>
        <b/>
        <sz val="11"/>
        <rFont val="Arial"/>
        <family val="2"/>
      </rPr>
      <t>Palette de 125 col</t>
    </r>
  </si>
  <si>
    <t>EPI</t>
  </si>
  <si>
    <t>4410118</t>
  </si>
  <si>
    <t>Oreillons de pêches COVID2
1 col = 6 x 830g</t>
  </si>
  <si>
    <t>4510209</t>
  </si>
  <si>
    <t>Macédoine UE20
1 col = 6 x 800g</t>
  </si>
  <si>
    <t>4510609</t>
  </si>
  <si>
    <t>Lentilles UE20
1 col = 12 x 400g</t>
  </si>
  <si>
    <t>4510309</t>
  </si>
  <si>
    <t>2010009</t>
  </si>
  <si>
    <t>Confiture de fraises UE20
1 col = 12 x 325g</t>
  </si>
  <si>
    <t>1710109</t>
  </si>
  <si>
    <t>Huile tournesol
1 col = 10 x 1 L</t>
  </si>
  <si>
    <t>4210018</t>
  </si>
  <si>
    <t>Colin sauce citron &amp; riz COVID2
1 col = 10 x 320g</t>
  </si>
  <si>
    <t>Pois chiches UE20
1 col = 12 x 240g net égouté</t>
  </si>
  <si>
    <t>Gros sel
1 col = 12 x 500g</t>
  </si>
  <si>
    <t>Date de perception souhaitée (délai de prépa 72 heures)</t>
  </si>
  <si>
    <t>Veuillez ne pas oublier de mentionner la date de perception souhaitée.</t>
  </si>
  <si>
    <t>Ce bon de commande est modifié régulièrement en fonction des stocks.
Certains produits ne sont disponibles qu'en petite quantité et il arrive que les commandes dépassent le stock.
On fait au mieux pour vous servir.
Parfois il arrive qu'un produit est épuisé et on ne mets pas systématiquement autre chose que vous n'avez pas demandé !</t>
  </si>
  <si>
    <t>Saisie de la date de perception obligatoire</t>
  </si>
  <si>
    <t>0910003</t>
  </si>
  <si>
    <r>
      <t xml:space="preserve">Lait ES20
1 col = 6 x 1 L       </t>
    </r>
    <r>
      <rPr>
        <b/>
        <sz val="11"/>
        <rFont val="Arial"/>
        <family val="2"/>
      </rPr>
      <t>Pal 144 col</t>
    </r>
  </si>
  <si>
    <t>2810011</t>
  </si>
  <si>
    <t>Jus d'orange
1 col = 6 x 1 L</t>
  </si>
  <si>
    <t>0210031</t>
  </si>
  <si>
    <t>Biscuits
1 col = 3,4kg</t>
  </si>
  <si>
    <t>Sel fin
1 col = 24 x 125g</t>
  </si>
  <si>
    <t>ATTENTION : NE PAS MODIFIER LE FORMAT (XLSX). Pas de pdf ou autre.</t>
  </si>
  <si>
    <t>0610001</t>
  </si>
  <si>
    <t>Chocolats variés</t>
  </si>
  <si>
    <t>Biscuits variés</t>
  </si>
  <si>
    <t>0210051</t>
  </si>
  <si>
    <t>Barres céréales</t>
  </si>
  <si>
    <t>0610021</t>
  </si>
  <si>
    <t>Bonbon</t>
  </si>
  <si>
    <t>Epices</t>
  </si>
  <si>
    <t>Décor pour gateaux</t>
  </si>
  <si>
    <t>4510409</t>
  </si>
  <si>
    <t>Pâtes Macaronis
1 col = 9x1kg</t>
  </si>
  <si>
    <t>Haricots verts ue20
1 col = 6 x 800g</t>
  </si>
</sst>
</file>

<file path=xl/styles.xml><?xml version="1.0" encoding="utf-8"?>
<styleSheet xmlns="http://schemas.openxmlformats.org/spreadsheetml/2006/main">
  <numFmts count="6">
    <numFmt numFmtId="164" formatCode="&quot;COLIS DE &quot;0.0&quot; KG&quot;"/>
    <numFmt numFmtId="165" formatCode="_-* #,##0.000\ _€_-;\-* #,##0.000\ _€_-;_-* \-???\ _€_-;_-@_-"/>
    <numFmt numFmtId="166" formatCode="_-* #,##0.00&quot; €&quot;_-;\-* #,##0.00&quot; €&quot;_-;_-* \-??&quot; €&quot;_-;_-@_-"/>
    <numFmt numFmtId="167" formatCode="0.0&quot; kg&quot;"/>
    <numFmt numFmtId="168" formatCode="_-* #,##0.000\ _€_-;\-* #,##0.000\ _€_-;_-* &quot;-&quot;???\ _€_-;_-@_-"/>
    <numFmt numFmtId="169" formatCode="[$-40C]d\ mmmm\ yyyy;@"/>
  </numFmts>
  <fonts count="35">
    <font>
      <sz val="11"/>
      <color theme="1"/>
      <name val="Calibri"/>
      <family val="2"/>
      <scheme val="minor"/>
    </font>
    <font>
      <sz val="10"/>
      <name val="Arial"/>
      <family val="2"/>
      <charset val="1"/>
    </font>
    <font>
      <sz val="11"/>
      <name val="Arial"/>
      <family val="2"/>
      <charset val="1"/>
    </font>
    <font>
      <b/>
      <sz val="11"/>
      <name val="Arial"/>
      <family val="2"/>
      <charset val="1"/>
    </font>
    <font>
      <b/>
      <sz val="20"/>
      <color indexed="52"/>
      <name val="Arial"/>
      <family val="2"/>
      <charset val="1"/>
    </font>
    <font>
      <b/>
      <sz val="16"/>
      <color indexed="52"/>
      <name val="Arial"/>
      <family val="2"/>
      <charset val="1"/>
    </font>
    <font>
      <b/>
      <sz val="12"/>
      <name val="Arial"/>
      <family val="2"/>
      <charset val="1"/>
    </font>
    <font>
      <sz val="12"/>
      <name val="Arial"/>
      <family val="2"/>
      <charset val="1"/>
    </font>
    <font>
      <sz val="28"/>
      <name val="Arial"/>
      <family val="2"/>
      <charset val="1"/>
    </font>
    <font>
      <b/>
      <sz val="14"/>
      <name val="Arial"/>
      <family val="2"/>
      <charset val="1"/>
    </font>
    <font>
      <sz val="10"/>
      <name val="Arial"/>
      <family val="2"/>
    </font>
    <font>
      <b/>
      <u/>
      <sz val="10"/>
      <name val="Arial"/>
      <family val="2"/>
      <charset val="1"/>
    </font>
    <font>
      <sz val="18"/>
      <name val="Arial"/>
      <family val="2"/>
      <charset val="1"/>
    </font>
    <font>
      <sz val="18"/>
      <color indexed="10"/>
      <name val="Arial"/>
      <family val="2"/>
    </font>
    <font>
      <sz val="18"/>
      <color indexed="30"/>
      <name val="Arial"/>
      <family val="2"/>
    </font>
    <font>
      <sz val="18"/>
      <name val="Arial"/>
      <family val="2"/>
    </font>
    <font>
      <sz val="20"/>
      <color indexed="30"/>
      <name val="Arial"/>
      <family val="2"/>
      <charset val="1"/>
    </font>
    <font>
      <sz val="20"/>
      <color indexed="10"/>
      <name val="Arial"/>
      <family val="2"/>
    </font>
    <font>
      <b/>
      <sz val="18"/>
      <color indexed="10"/>
      <name val="Arial"/>
      <family val="2"/>
    </font>
    <font>
      <b/>
      <sz val="18"/>
      <color indexed="30"/>
      <name val="Arial"/>
      <family val="2"/>
    </font>
    <font>
      <b/>
      <sz val="18"/>
      <name val="Arial"/>
      <family val="2"/>
    </font>
    <font>
      <b/>
      <sz val="12"/>
      <color indexed="9"/>
      <name val="Arial"/>
      <family val="2"/>
    </font>
    <font>
      <sz val="14"/>
      <name val="Arial"/>
      <family val="2"/>
      <charset val="1"/>
    </font>
    <font>
      <sz val="12"/>
      <name val="Arial"/>
      <family val="2"/>
    </font>
    <font>
      <sz val="14"/>
      <name val="Arial"/>
      <family val="2"/>
    </font>
    <font>
      <b/>
      <sz val="18"/>
      <name val="Arial"/>
      <family val="2"/>
      <charset val="1"/>
    </font>
    <font>
      <sz val="11"/>
      <name val="Arial"/>
      <family val="2"/>
    </font>
    <font>
      <sz val="20"/>
      <color rgb="FF0070C0"/>
      <name val="Arial"/>
      <family val="2"/>
    </font>
    <font>
      <b/>
      <sz val="22"/>
      <color theme="0"/>
      <name val="Arial"/>
      <family val="2"/>
    </font>
    <font>
      <sz val="11"/>
      <color theme="0"/>
      <name val="Calibri"/>
      <family val="2"/>
      <scheme val="minor"/>
    </font>
    <font>
      <b/>
      <sz val="11"/>
      <name val="Arial"/>
      <family val="2"/>
    </font>
    <font>
      <sz val="28"/>
      <color theme="1"/>
      <name val="Calibri"/>
      <family val="2"/>
      <scheme val="minor"/>
    </font>
    <font>
      <sz val="26"/>
      <color theme="1"/>
      <name val="Calibri"/>
      <family val="2"/>
      <scheme val="minor"/>
    </font>
    <font>
      <sz val="26"/>
      <color rgb="FFFF0000"/>
      <name val="Calibri"/>
      <family val="2"/>
      <scheme val="minor"/>
    </font>
    <font>
      <sz val="18"/>
      <color theme="1"/>
      <name val="Calibri"/>
      <family val="2"/>
      <scheme val="minor"/>
    </font>
  </fonts>
  <fills count="9">
    <fill>
      <patternFill patternType="none"/>
    </fill>
    <fill>
      <patternFill patternType="gray125"/>
    </fill>
    <fill>
      <patternFill patternType="solid">
        <fgColor indexed="10"/>
        <bgColor indexed="16"/>
      </patternFill>
    </fill>
    <fill>
      <patternFill patternType="solid">
        <fgColor indexed="55"/>
        <bgColor indexed="23"/>
      </patternFill>
    </fill>
    <fill>
      <patternFill patternType="solid">
        <fgColor indexed="31"/>
        <bgColor indexed="22"/>
      </patternFill>
    </fill>
    <fill>
      <patternFill patternType="solid">
        <fgColor theme="0" tint="-0.14999847407452621"/>
        <bgColor indexed="64"/>
      </patternFill>
    </fill>
    <fill>
      <patternFill patternType="solid">
        <fgColor theme="3" tint="0.59999389629810485"/>
        <bgColor indexed="23"/>
      </patternFill>
    </fill>
    <fill>
      <patternFill patternType="solid">
        <fgColor theme="3" tint="0.79998168889431442"/>
        <bgColor indexed="23"/>
      </patternFill>
    </fill>
    <fill>
      <patternFill patternType="solid">
        <fgColor rgb="FFFFFF00"/>
        <bgColor indexed="64"/>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right/>
      <top style="thin">
        <color indexed="64"/>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3">
    <xf numFmtId="0" fontId="0" fillId="0" borderId="0"/>
    <xf numFmtId="0" fontId="1" fillId="0" borderId="0"/>
    <xf numFmtId="0" fontId="10" fillId="2" borderId="0" applyNumberFormat="0" applyBorder="0" applyAlignment="0" applyProtection="0"/>
  </cellStyleXfs>
  <cellXfs count="171">
    <xf numFmtId="0" fontId="0" fillId="0" borderId="0" xfId="0"/>
    <xf numFmtId="0" fontId="7" fillId="0" borderId="0" xfId="0" applyFont="1" applyFill="1" applyBorder="1" applyAlignment="1" applyProtection="1">
      <alignment vertical="center"/>
    </xf>
    <xf numFmtId="0" fontId="7" fillId="0" borderId="0" xfId="1" applyFont="1" applyBorder="1" applyAlignment="1" applyProtection="1">
      <alignment horizontal="right" vertical="center"/>
    </xf>
    <xf numFmtId="0" fontId="7" fillId="0" borderId="0" xfId="1" applyFont="1" applyBorder="1" applyAlignment="1" applyProtection="1">
      <alignment horizontal="left" vertical="center"/>
    </xf>
    <xf numFmtId="0" fontId="1" fillId="0" borderId="1" xfId="1" applyBorder="1" applyAlignment="1" applyProtection="1">
      <alignment horizontal="center"/>
    </xf>
    <xf numFmtId="0" fontId="1" fillId="0" borderId="2" xfId="1" applyFont="1" applyBorder="1" applyAlignment="1" applyProtection="1">
      <alignment horizontal="center" wrapText="1"/>
    </xf>
    <xf numFmtId="0" fontId="1" fillId="0" borderId="1" xfId="1" applyFont="1" applyBorder="1" applyProtection="1"/>
    <xf numFmtId="0" fontId="1" fillId="0" borderId="0" xfId="1" applyProtection="1"/>
    <xf numFmtId="0" fontId="3" fillId="0" borderId="1" xfId="1" applyFont="1" applyFill="1" applyBorder="1" applyAlignment="1" applyProtection="1">
      <alignment horizontal="center" vertical="center"/>
      <protection locked="0"/>
    </xf>
    <xf numFmtId="49" fontId="2" fillId="0" borderId="0" xfId="1" applyNumberFormat="1" applyFont="1" applyAlignment="1" applyProtection="1">
      <alignment vertical="center"/>
    </xf>
    <xf numFmtId="0" fontId="2" fillId="0" borderId="0" xfId="1" applyFont="1" applyAlignment="1" applyProtection="1">
      <alignment vertical="center"/>
    </xf>
    <xf numFmtId="164" fontId="2" fillId="0" borderId="0" xfId="1" applyNumberFormat="1" applyFont="1" applyAlignment="1" applyProtection="1">
      <alignment horizontal="right" vertical="center"/>
    </xf>
    <xf numFmtId="164" fontId="2" fillId="0" borderId="0" xfId="1" applyNumberFormat="1" applyFont="1" applyAlignment="1" applyProtection="1">
      <alignment horizontal="center" vertical="center"/>
    </xf>
    <xf numFmtId="165" fontId="2" fillId="0" borderId="0" xfId="1" applyNumberFormat="1" applyFont="1" applyAlignment="1" applyProtection="1">
      <alignment horizontal="right" vertical="center"/>
    </xf>
    <xf numFmtId="0" fontId="2" fillId="0" borderId="0" xfId="1" applyFont="1" applyFill="1" applyAlignment="1" applyProtection="1">
      <alignment vertical="center"/>
    </xf>
    <xf numFmtId="0" fontId="0" fillId="0" borderId="0" xfId="0" applyProtection="1"/>
    <xf numFmtId="49" fontId="2" fillId="0" borderId="1" xfId="1" applyNumberFormat="1" applyFont="1" applyFill="1" applyBorder="1" applyAlignment="1" applyProtection="1">
      <alignment horizontal="center" vertical="center"/>
    </xf>
    <xf numFmtId="49" fontId="3" fillId="3" borderId="3" xfId="1" applyNumberFormat="1" applyFont="1" applyFill="1" applyBorder="1" applyAlignment="1" applyProtection="1">
      <alignment vertical="center"/>
    </xf>
    <xf numFmtId="49" fontId="3" fillId="3" borderId="4" xfId="1" applyNumberFormat="1" applyFont="1" applyFill="1" applyBorder="1" applyAlignment="1" applyProtection="1">
      <alignment vertical="center"/>
    </xf>
    <xf numFmtId="49" fontId="9" fillId="3" borderId="4" xfId="1" applyNumberFormat="1" applyFont="1" applyFill="1" applyBorder="1" applyAlignment="1" applyProtection="1">
      <alignment vertical="center"/>
    </xf>
    <xf numFmtId="0" fontId="2" fillId="0" borderId="1" xfId="1" applyFont="1" applyFill="1" applyBorder="1" applyAlignment="1" applyProtection="1">
      <alignment vertical="center" wrapText="1"/>
    </xf>
    <xf numFmtId="0" fontId="1" fillId="0" borderId="2" xfId="1" applyFont="1" applyBorder="1" applyAlignment="1" applyProtection="1">
      <alignment wrapText="1"/>
    </xf>
    <xf numFmtId="0" fontId="1" fillId="0" borderId="3" xfId="1" applyBorder="1" applyAlignment="1" applyProtection="1">
      <alignment horizontal="center"/>
    </xf>
    <xf numFmtId="0" fontId="1" fillId="0" borderId="5" xfId="1" applyFont="1" applyBorder="1" applyAlignment="1" applyProtection="1">
      <alignment horizontal="center" wrapText="1"/>
    </xf>
    <xf numFmtId="0" fontId="1" fillId="0" borderId="6" xfId="1" applyBorder="1" applyAlignment="1" applyProtection="1">
      <alignment horizontal="center"/>
    </xf>
    <xf numFmtId="0" fontId="1" fillId="0" borderId="6" xfId="1" applyFont="1" applyBorder="1" applyAlignment="1" applyProtection="1">
      <alignment wrapText="1"/>
    </xf>
    <xf numFmtId="0" fontId="1" fillId="0" borderId="6" xfId="1" applyBorder="1" applyProtection="1"/>
    <xf numFmtId="0" fontId="7" fillId="0" borderId="0" xfId="1" applyFont="1" applyBorder="1" applyAlignment="1" applyProtection="1">
      <alignment horizontal="center" vertical="center"/>
    </xf>
    <xf numFmtId="165" fontId="2" fillId="0" borderId="1" xfId="1" applyNumberFormat="1" applyFont="1" applyFill="1" applyBorder="1" applyAlignment="1" applyProtection="1">
      <alignment horizontal="center" vertical="center"/>
    </xf>
    <xf numFmtId="49" fontId="3" fillId="3" borderId="7" xfId="1" applyNumberFormat="1" applyFont="1" applyFill="1" applyBorder="1" applyAlignment="1" applyProtection="1">
      <alignment horizontal="center" vertical="center"/>
    </xf>
    <xf numFmtId="0" fontId="0" fillId="0" borderId="0" xfId="0" applyAlignment="1" applyProtection="1">
      <alignment horizontal="center"/>
    </xf>
    <xf numFmtId="14" fontId="7" fillId="0" borderId="0" xfId="1" applyNumberFormat="1" applyFont="1" applyBorder="1" applyAlignment="1" applyProtection="1">
      <alignment vertical="center"/>
    </xf>
    <xf numFmtId="49" fontId="4" fillId="0" borderId="0" xfId="1" applyNumberFormat="1" applyFont="1" applyBorder="1" applyAlignment="1" applyProtection="1">
      <alignment wrapText="1"/>
    </xf>
    <xf numFmtId="49" fontId="3" fillId="0" borderId="1" xfId="1" applyNumberFormat="1" applyFont="1" applyBorder="1" applyAlignment="1" applyProtection="1">
      <alignment horizontal="center" vertical="center"/>
    </xf>
    <xf numFmtId="0" fontId="1" fillId="0" borderId="0" xfId="1" applyFill="1" applyBorder="1" applyAlignment="1" applyProtection="1">
      <alignment horizontal="center"/>
    </xf>
    <xf numFmtId="0" fontId="1" fillId="0" borderId="0" xfId="1" applyAlignment="1" applyProtection="1">
      <alignment horizontal="center"/>
    </xf>
    <xf numFmtId="165" fontId="3" fillId="3" borderId="1" xfId="1" applyNumberFormat="1" applyFont="1" applyFill="1" applyBorder="1" applyAlignment="1" applyProtection="1">
      <alignment horizontal="center" vertical="center" wrapText="1"/>
    </xf>
    <xf numFmtId="49" fontId="3" fillId="3" borderId="4" xfId="1" applyNumberFormat="1" applyFont="1" applyFill="1" applyBorder="1" applyAlignment="1" applyProtection="1">
      <alignment vertical="center" wrapText="1"/>
    </xf>
    <xf numFmtId="167" fontId="2" fillId="0" borderId="1" xfId="1" applyNumberFormat="1" applyFont="1" applyFill="1" applyBorder="1" applyAlignment="1" applyProtection="1">
      <alignment horizontal="right" vertical="center"/>
    </xf>
    <xf numFmtId="0" fontId="3" fillId="5" borderId="1" xfId="1" applyNumberFormat="1" applyFont="1" applyFill="1" applyBorder="1" applyAlignment="1" applyProtection="1">
      <alignment horizontal="center" vertical="center"/>
    </xf>
    <xf numFmtId="0" fontId="1" fillId="0" borderId="0" xfId="1" applyFont="1" applyFill="1" applyAlignment="1" applyProtection="1"/>
    <xf numFmtId="14" fontId="2" fillId="0" borderId="0" xfId="1" applyNumberFormat="1" applyFont="1" applyFill="1" applyAlignment="1" applyProtection="1">
      <alignment vertical="center"/>
    </xf>
    <xf numFmtId="0" fontId="2" fillId="0" borderId="0" xfId="1" applyNumberFormat="1" applyFont="1" applyFill="1" applyAlignment="1" applyProtection="1">
      <alignment vertical="center"/>
    </xf>
    <xf numFmtId="165" fontId="6" fillId="0" borderId="8" xfId="1" applyNumberFormat="1" applyFont="1" applyBorder="1" applyAlignment="1" applyProtection="1">
      <alignment horizontal="center" vertical="center"/>
    </xf>
    <xf numFmtId="165" fontId="2" fillId="0" borderId="0" xfId="1" applyNumberFormat="1" applyFont="1" applyFill="1" applyAlignment="1" applyProtection="1">
      <alignment vertical="center"/>
    </xf>
    <xf numFmtId="165" fontId="2" fillId="0" borderId="8" xfId="1" applyNumberFormat="1" applyFont="1" applyBorder="1" applyAlignment="1" applyProtection="1">
      <alignment horizontal="center" vertical="top" wrapText="1"/>
    </xf>
    <xf numFmtId="166" fontId="6" fillId="0" borderId="0" xfId="1" applyNumberFormat="1" applyFont="1" applyAlignment="1" applyProtection="1">
      <alignment horizontal="center" vertical="center"/>
    </xf>
    <xf numFmtId="49" fontId="1" fillId="0" borderId="0" xfId="1" applyNumberFormat="1" applyProtection="1"/>
    <xf numFmtId="0" fontId="1" fillId="0" borderId="0" xfId="1" applyFill="1" applyProtection="1"/>
    <xf numFmtId="49" fontId="15" fillId="0" borderId="0" xfId="1" applyNumberFormat="1" applyFont="1" applyAlignment="1" applyProtection="1">
      <alignment vertical="top"/>
    </xf>
    <xf numFmtId="49" fontId="12" fillId="0" borderId="0" xfId="1" applyNumberFormat="1" applyFont="1" applyAlignment="1" applyProtection="1">
      <alignment vertical="top"/>
    </xf>
    <xf numFmtId="0" fontId="1" fillId="0" borderId="0" xfId="1" applyFill="1" applyBorder="1" applyProtection="1"/>
    <xf numFmtId="49" fontId="2" fillId="0" borderId="0" xfId="1" applyNumberFormat="1" applyFont="1" applyFill="1" applyAlignment="1" applyProtection="1">
      <alignment vertical="center"/>
    </xf>
    <xf numFmtId="164" fontId="2" fillId="0" borderId="0" xfId="1" applyNumberFormat="1" applyFont="1" applyFill="1" applyAlignment="1" applyProtection="1">
      <alignment horizontal="right" vertical="center"/>
    </xf>
    <xf numFmtId="164" fontId="2" fillId="0" borderId="0" xfId="1" applyNumberFormat="1" applyFont="1" applyFill="1" applyAlignment="1" applyProtection="1">
      <alignment horizontal="center" vertical="center"/>
    </xf>
    <xf numFmtId="165" fontId="2" fillId="0" borderId="0" xfId="1" applyNumberFormat="1" applyFont="1" applyFill="1" applyAlignment="1" applyProtection="1">
      <alignment horizontal="center" vertical="center"/>
    </xf>
    <xf numFmtId="0" fontId="3" fillId="6" borderId="1" xfId="1" applyFont="1" applyFill="1" applyBorder="1" applyAlignment="1" applyProtection="1">
      <alignment horizontal="center" vertical="center" wrapText="1"/>
    </xf>
    <xf numFmtId="165" fontId="3" fillId="6" borderId="1" xfId="1" applyNumberFormat="1" applyFont="1" applyFill="1" applyBorder="1" applyAlignment="1" applyProtection="1">
      <alignment horizontal="center" vertical="center" wrapText="1"/>
    </xf>
    <xf numFmtId="49" fontId="3" fillId="6" borderId="1" xfId="1" applyNumberFormat="1" applyFont="1" applyFill="1" applyBorder="1" applyAlignment="1" applyProtection="1">
      <alignment horizontal="center" vertical="center"/>
    </xf>
    <xf numFmtId="0" fontId="3" fillId="6" borderId="1" xfId="1" applyFont="1" applyFill="1" applyBorder="1" applyAlignment="1" applyProtection="1">
      <alignment horizontal="center" vertical="center"/>
    </xf>
    <xf numFmtId="0" fontId="7" fillId="0" borderId="9" xfId="0" applyFont="1" applyFill="1" applyBorder="1" applyAlignment="1" applyProtection="1"/>
    <xf numFmtId="0" fontId="7" fillId="0" borderId="9" xfId="0" applyFont="1" applyFill="1" applyBorder="1" applyAlignment="1" applyProtection="1">
      <alignment vertical="center"/>
    </xf>
    <xf numFmtId="165" fontId="0" fillId="0" borderId="0" xfId="0" applyNumberFormat="1" applyProtection="1"/>
    <xf numFmtId="168" fontId="0" fillId="0" borderId="0" xfId="0" applyNumberFormat="1" applyProtection="1"/>
    <xf numFmtId="49" fontId="25" fillId="7" borderId="3" xfId="1" applyNumberFormat="1" applyFont="1" applyFill="1" applyBorder="1" applyAlignment="1" applyProtection="1">
      <alignment vertical="center"/>
    </xf>
    <xf numFmtId="49" fontId="3" fillId="7" borderId="4" xfId="1" applyNumberFormat="1" applyFont="1" applyFill="1" applyBorder="1" applyAlignment="1" applyProtection="1">
      <alignment vertical="center"/>
    </xf>
    <xf numFmtId="49" fontId="9" fillId="7" borderId="4" xfId="1" applyNumberFormat="1" applyFont="1" applyFill="1" applyBorder="1" applyAlignment="1" applyProtection="1">
      <alignment vertical="center"/>
    </xf>
    <xf numFmtId="49" fontId="3" fillId="7" borderId="7" xfId="1" applyNumberFormat="1" applyFont="1" applyFill="1" applyBorder="1" applyAlignment="1" applyProtection="1">
      <alignment horizontal="center" vertical="center"/>
    </xf>
    <xf numFmtId="49" fontId="3" fillId="7" borderId="10" xfId="1" applyNumberFormat="1" applyFont="1" applyFill="1" applyBorder="1" applyAlignment="1" applyProtection="1">
      <alignment vertical="center" wrapText="1"/>
    </xf>
    <xf numFmtId="49" fontId="26" fillId="0" borderId="3" xfId="1" applyNumberFormat="1" applyFont="1" applyFill="1" applyBorder="1" applyAlignment="1" applyProtection="1">
      <alignment horizontal="center" vertical="center"/>
    </xf>
    <xf numFmtId="0" fontId="26" fillId="0" borderId="6" xfId="0" applyFont="1" applyBorder="1" applyAlignment="1">
      <alignment horizontal="left" vertical="center" wrapText="1"/>
    </xf>
    <xf numFmtId="0" fontId="24" fillId="0" borderId="7" xfId="1" applyFont="1" applyFill="1" applyBorder="1" applyAlignment="1" applyProtection="1">
      <alignment horizontal="center" vertical="center"/>
    </xf>
    <xf numFmtId="169" fontId="2" fillId="0" borderId="0" xfId="1" applyNumberFormat="1" applyFont="1" applyFill="1" applyAlignment="1" applyProtection="1">
      <alignment horizontal="left" vertical="center" wrapText="1"/>
    </xf>
    <xf numFmtId="0" fontId="29" fillId="0" borderId="0" xfId="0" applyFont="1" applyAlignment="1" applyProtection="1">
      <alignment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0" fillId="0" borderId="0" xfId="0" applyNumberFormat="1"/>
    <xf numFmtId="0" fontId="7" fillId="0" borderId="11" xfId="1" applyNumberFormat="1" applyFont="1" applyBorder="1" applyAlignment="1">
      <alignment vertical="center"/>
    </xf>
    <xf numFmtId="0" fontId="7" fillId="0" borderId="12" xfId="1" applyNumberFormat="1" applyFont="1" applyBorder="1" applyAlignment="1">
      <alignment vertical="center"/>
    </xf>
    <xf numFmtId="0" fontId="7" fillId="0" borderId="13" xfId="1" applyNumberFormat="1" applyFont="1" applyBorder="1" applyAlignment="1">
      <alignment vertical="center"/>
    </xf>
    <xf numFmtId="0" fontId="23" fillId="0" borderId="14" xfId="1" applyNumberFormat="1" applyFont="1" applyBorder="1" applyAlignment="1">
      <alignment vertical="center"/>
    </xf>
    <xf numFmtId="0" fontId="23" fillId="0" borderId="0" xfId="1" applyNumberFormat="1" applyFont="1" applyBorder="1" applyAlignment="1">
      <alignment vertical="center"/>
    </xf>
    <xf numFmtId="0" fontId="23" fillId="0" borderId="15" xfId="1" applyNumberFormat="1" applyFont="1" applyBorder="1" applyAlignment="1">
      <alignment vertical="center"/>
    </xf>
    <xf numFmtId="0" fontId="7" fillId="0" borderId="14" xfId="1" applyNumberFormat="1" applyFont="1" applyBorder="1" applyAlignment="1">
      <alignment vertical="center"/>
    </xf>
    <xf numFmtId="0" fontId="7" fillId="0" borderId="0" xfId="1" applyNumberFormat="1" applyFont="1" applyBorder="1" applyAlignment="1">
      <alignment vertical="center"/>
    </xf>
    <xf numFmtId="0" fontId="7" fillId="0" borderId="15" xfId="1" applyNumberFormat="1" applyFont="1" applyBorder="1" applyAlignment="1">
      <alignment vertical="center"/>
    </xf>
    <xf numFmtId="0" fontId="20" fillId="0" borderId="14" xfId="1" applyNumberFormat="1" applyFont="1" applyBorder="1" applyAlignment="1">
      <alignment vertical="center"/>
    </xf>
    <xf numFmtId="0" fontId="20" fillId="0" borderId="0" xfId="1" applyNumberFormat="1" applyFont="1" applyBorder="1" applyAlignment="1">
      <alignment vertical="center"/>
    </xf>
    <xf numFmtId="0" fontId="20" fillId="0" borderId="15" xfId="1" applyNumberFormat="1" applyFont="1" applyBorder="1" applyAlignment="1">
      <alignment vertical="center"/>
    </xf>
    <xf numFmtId="0" fontId="24" fillId="0" borderId="14" xfId="1" applyNumberFormat="1" applyFont="1" applyBorder="1" applyAlignment="1">
      <alignment vertical="center"/>
    </xf>
    <xf numFmtId="0" fontId="24" fillId="0" borderId="0" xfId="1" applyNumberFormat="1" applyFont="1" applyBorder="1" applyAlignment="1">
      <alignment vertical="center"/>
    </xf>
    <xf numFmtId="0" fontId="24" fillId="0" borderId="15" xfId="1" applyNumberFormat="1" applyFont="1" applyBorder="1" applyAlignment="1">
      <alignment vertical="center"/>
    </xf>
    <xf numFmtId="0" fontId="27" fillId="0" borderId="14" xfId="1" applyNumberFormat="1" applyFont="1" applyBorder="1" applyAlignment="1">
      <alignment vertical="center"/>
    </xf>
    <xf numFmtId="0" fontId="27" fillId="0" borderId="0" xfId="1" applyNumberFormat="1" applyFont="1" applyBorder="1" applyAlignment="1">
      <alignment vertical="center"/>
    </xf>
    <xf numFmtId="0" fontId="27" fillId="0" borderId="15" xfId="1" applyNumberFormat="1" applyFont="1" applyBorder="1" applyAlignment="1">
      <alignment vertical="center"/>
    </xf>
    <xf numFmtId="0" fontId="22" fillId="0" borderId="16" xfId="1" applyNumberFormat="1" applyFont="1" applyBorder="1" applyAlignment="1">
      <alignment vertical="center"/>
    </xf>
    <xf numFmtId="0" fontId="22" fillId="0" borderId="17" xfId="1" applyNumberFormat="1" applyFont="1" applyBorder="1" applyAlignment="1">
      <alignment vertical="center"/>
    </xf>
    <xf numFmtId="0" fontId="22" fillId="0" borderId="18" xfId="1" applyNumberFormat="1" applyFont="1" applyBorder="1" applyAlignment="1">
      <alignment vertical="center"/>
    </xf>
    <xf numFmtId="0" fontId="31" fillId="0" borderId="0" xfId="0" applyNumberFormat="1" applyFont="1"/>
    <xf numFmtId="49" fontId="26" fillId="0" borderId="3" xfId="1"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2" fillId="0" borderId="16" xfId="1" applyFont="1" applyFill="1" applyBorder="1" applyAlignment="1" applyProtection="1">
      <alignment horizontal="center" vertical="center"/>
    </xf>
    <xf numFmtId="0" fontId="2" fillId="0" borderId="17" xfId="1" applyFont="1" applyFill="1" applyBorder="1" applyAlignment="1" applyProtection="1">
      <alignment horizontal="center" vertical="center"/>
    </xf>
    <xf numFmtId="0" fontId="2" fillId="0" borderId="18" xfId="1" applyFont="1" applyFill="1" applyBorder="1" applyAlignment="1" applyProtection="1">
      <alignment horizontal="center" vertical="center"/>
    </xf>
    <xf numFmtId="0" fontId="11" fillId="0" borderId="11" xfId="1" applyFont="1" applyBorder="1" applyAlignment="1" applyProtection="1">
      <alignment horizontal="center" vertical="top" wrapText="1"/>
    </xf>
    <xf numFmtId="0" fontId="11" fillId="0" borderId="12" xfId="1" applyFont="1" applyBorder="1" applyAlignment="1" applyProtection="1">
      <alignment horizontal="center" vertical="top" wrapText="1"/>
    </xf>
    <xf numFmtId="0" fontId="11" fillId="0" borderId="13" xfId="1" applyFont="1" applyBorder="1" applyAlignment="1" applyProtection="1">
      <alignment horizontal="center" vertical="top" wrapText="1"/>
    </xf>
    <xf numFmtId="0" fontId="2" fillId="0" borderId="0" xfId="1" applyFont="1" applyBorder="1" applyAlignment="1" applyProtection="1">
      <alignment horizontal="right" vertical="top" wrapText="1"/>
    </xf>
    <xf numFmtId="0" fontId="2" fillId="0" borderId="19" xfId="1" applyFont="1" applyBorder="1" applyAlignment="1" applyProtection="1">
      <alignment horizontal="right" vertical="top" wrapText="1"/>
    </xf>
    <xf numFmtId="14" fontId="7" fillId="0" borderId="0" xfId="1" applyNumberFormat="1" applyFont="1" applyBorder="1" applyAlignment="1" applyProtection="1">
      <alignment horizontal="right" vertical="center"/>
    </xf>
    <xf numFmtId="0" fontId="28" fillId="0" borderId="20" xfId="1" applyNumberFormat="1" applyFont="1" applyFill="1" applyBorder="1" applyAlignment="1" applyProtection="1">
      <alignment horizontal="center" vertical="center" wrapText="1"/>
    </xf>
    <xf numFmtId="0" fontId="28" fillId="0" borderId="21" xfId="1" applyNumberFormat="1" applyFont="1" applyFill="1" applyBorder="1" applyAlignment="1" applyProtection="1">
      <alignment horizontal="center" vertical="center" wrapText="1"/>
    </xf>
    <xf numFmtId="0" fontId="28" fillId="0" borderId="22" xfId="1" applyNumberFormat="1" applyFont="1" applyFill="1" applyBorder="1" applyAlignment="1" applyProtection="1">
      <alignment horizontal="center" vertical="center" wrapText="1"/>
    </xf>
    <xf numFmtId="0" fontId="7" fillId="0" borderId="0" xfId="1" applyFont="1" applyBorder="1" applyAlignment="1" applyProtection="1">
      <alignment horizontal="right" vertical="center"/>
    </xf>
    <xf numFmtId="164" fontId="6" fillId="0" borderId="0" xfId="1" applyNumberFormat="1" applyFont="1" applyBorder="1" applyAlignment="1" applyProtection="1">
      <alignment horizontal="right" vertical="center"/>
    </xf>
    <xf numFmtId="164" fontId="6" fillId="0" borderId="19" xfId="1" applyNumberFormat="1" applyFont="1" applyBorder="1" applyAlignment="1" applyProtection="1">
      <alignment horizontal="right" vertical="center"/>
    </xf>
    <xf numFmtId="0" fontId="7" fillId="4" borderId="0" xfId="1" applyFont="1" applyFill="1" applyBorder="1" applyAlignment="1" applyProtection="1">
      <alignment horizontal="left" vertical="center"/>
      <protection locked="0"/>
    </xf>
    <xf numFmtId="169" fontId="7" fillId="4" borderId="0" xfId="1" applyNumberFormat="1" applyFont="1" applyFill="1" applyBorder="1" applyAlignment="1" applyProtection="1">
      <alignment horizontal="left" vertical="center"/>
      <protection locked="0"/>
    </xf>
    <xf numFmtId="0" fontId="3" fillId="0" borderId="1" xfId="1" applyFont="1" applyFill="1" applyBorder="1" applyAlignment="1" applyProtection="1">
      <alignment horizontal="center" vertical="center"/>
    </xf>
    <xf numFmtId="0" fontId="32" fillId="8" borderId="26" xfId="0" applyFont="1" applyFill="1" applyBorder="1" applyAlignment="1" applyProtection="1">
      <alignment horizontal="center" vertical="center" wrapText="1"/>
    </xf>
    <xf numFmtId="0" fontId="32" fillId="8" borderId="27" xfId="0" applyFont="1" applyFill="1" applyBorder="1" applyAlignment="1" applyProtection="1">
      <alignment horizontal="center" vertical="center"/>
    </xf>
    <xf numFmtId="0" fontId="32" fillId="8" borderId="28" xfId="0" applyFont="1" applyFill="1" applyBorder="1" applyAlignment="1" applyProtection="1">
      <alignment horizontal="center" vertical="center"/>
    </xf>
    <xf numFmtId="0" fontId="32" fillId="8" borderId="29" xfId="0" applyFont="1" applyFill="1" applyBorder="1" applyAlignment="1" applyProtection="1">
      <alignment horizontal="center" vertical="center"/>
    </xf>
    <xf numFmtId="0" fontId="32" fillId="8" borderId="30" xfId="0" applyFont="1" applyFill="1" applyBorder="1" applyAlignment="1" applyProtection="1">
      <alignment horizontal="center" vertical="center"/>
    </xf>
    <xf numFmtId="0" fontId="32" fillId="8" borderId="31" xfId="0" applyFont="1" applyFill="1" applyBorder="1" applyAlignment="1" applyProtection="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23" fillId="0" borderId="14" xfId="1" applyFont="1" applyBorder="1" applyAlignment="1">
      <alignment horizontal="center" vertical="center"/>
    </xf>
    <xf numFmtId="0" fontId="23" fillId="0" borderId="0" xfId="1" applyFont="1" applyBorder="1" applyAlignment="1">
      <alignment horizontal="center" vertical="center"/>
    </xf>
    <xf numFmtId="0" fontId="23" fillId="0" borderId="15" xfId="1" applyFont="1" applyBorder="1" applyAlignment="1">
      <alignment horizontal="center" vertical="center"/>
    </xf>
    <xf numFmtId="0" fontId="7" fillId="0" borderId="14" xfId="1" applyFont="1" applyBorder="1" applyAlignment="1">
      <alignment horizontal="center" vertical="center"/>
    </xf>
    <xf numFmtId="0" fontId="7" fillId="0" borderId="0" xfId="1" applyFont="1" applyBorder="1" applyAlignment="1">
      <alignment horizontal="center" vertical="center"/>
    </xf>
    <xf numFmtId="0" fontId="7" fillId="0" borderId="15" xfId="1" applyFont="1" applyBorder="1" applyAlignment="1">
      <alignment horizontal="center" vertical="center"/>
    </xf>
    <xf numFmtId="0" fontId="20" fillId="0" borderId="14" xfId="1" applyFont="1" applyBorder="1" applyAlignment="1">
      <alignment horizontal="center" vertical="center"/>
    </xf>
    <xf numFmtId="0" fontId="20" fillId="0" borderId="0" xfId="1" applyFont="1" applyBorder="1" applyAlignment="1">
      <alignment horizontal="center" vertical="center"/>
    </xf>
    <xf numFmtId="0" fontId="20" fillId="0" borderId="15" xfId="1" applyFont="1" applyBorder="1" applyAlignment="1">
      <alignment horizontal="center" vertical="center"/>
    </xf>
    <xf numFmtId="0" fontId="24" fillId="0" borderId="14" xfId="1" applyFont="1" applyBorder="1" applyAlignment="1">
      <alignment horizontal="center" vertical="center"/>
    </xf>
    <xf numFmtId="0" fontId="24" fillId="0" borderId="0" xfId="1" applyFont="1" applyBorder="1" applyAlignment="1">
      <alignment horizontal="center" vertical="center"/>
    </xf>
    <xf numFmtId="0" fontId="24" fillId="0" borderId="15" xfId="1" applyFont="1" applyBorder="1" applyAlignment="1">
      <alignment horizontal="center" vertical="center"/>
    </xf>
    <xf numFmtId="0" fontId="8" fillId="0" borderId="10" xfId="1" applyNumberFormat="1" applyFont="1" applyBorder="1" applyAlignment="1" applyProtection="1">
      <alignment horizontal="center" vertical="center"/>
    </xf>
    <xf numFmtId="49" fontId="3" fillId="0" borderId="3" xfId="1" applyNumberFormat="1" applyFont="1" applyBorder="1" applyAlignment="1" applyProtection="1">
      <alignment horizontal="center" vertical="center"/>
    </xf>
    <xf numFmtId="49" fontId="3" fillId="0" borderId="7" xfId="1" applyNumberFormat="1" applyFont="1" applyBorder="1" applyAlignment="1" applyProtection="1">
      <alignment horizontal="center" vertical="center"/>
    </xf>
    <xf numFmtId="0" fontId="27" fillId="0" borderId="14" xfId="1" applyFont="1" applyBorder="1" applyAlignment="1">
      <alignment horizontal="center" vertical="center"/>
    </xf>
    <xf numFmtId="0" fontId="27" fillId="0" borderId="0" xfId="1" applyFont="1" applyBorder="1" applyAlignment="1">
      <alignment horizontal="center" vertical="center"/>
    </xf>
    <xf numFmtId="0" fontId="27" fillId="0" borderId="15" xfId="1" applyFont="1" applyBorder="1" applyAlignment="1">
      <alignment horizontal="center" vertical="center"/>
    </xf>
    <xf numFmtId="0" fontId="22" fillId="0" borderId="16" xfId="1" applyFont="1" applyBorder="1" applyAlignment="1">
      <alignment horizontal="center" vertical="center"/>
    </xf>
    <xf numFmtId="0" fontId="22" fillId="0" borderId="17" xfId="1" applyFont="1" applyBorder="1" applyAlignment="1">
      <alignment horizontal="center" vertical="center"/>
    </xf>
    <xf numFmtId="0" fontId="22" fillId="0" borderId="18" xfId="1" applyFont="1" applyBorder="1" applyAlignment="1">
      <alignment horizontal="center" vertical="center"/>
    </xf>
    <xf numFmtId="49" fontId="3" fillId="0" borderId="1" xfId="1" applyNumberFormat="1" applyFont="1" applyBorder="1" applyAlignment="1" applyProtection="1">
      <alignment horizontal="center" vertical="center"/>
    </xf>
    <xf numFmtId="0" fontId="34" fillId="0" borderId="23" xfId="0" applyNumberFormat="1" applyFont="1" applyBorder="1" applyAlignment="1">
      <alignment horizontal="center" wrapText="1"/>
    </xf>
    <xf numFmtId="0" fontId="34" fillId="0" borderId="24" xfId="0" applyNumberFormat="1" applyFont="1" applyBorder="1" applyAlignment="1">
      <alignment horizontal="center"/>
    </xf>
    <xf numFmtId="0" fontId="34" fillId="0" borderId="25" xfId="0" applyNumberFormat="1" applyFont="1" applyBorder="1" applyAlignment="1">
      <alignment horizontal="center"/>
    </xf>
    <xf numFmtId="0" fontId="33" fillId="0" borderId="0" xfId="0" applyNumberFormat="1" applyFont="1" applyAlignment="1">
      <alignment horizontal="center"/>
    </xf>
  </cellXfs>
  <cellStyles count="3">
    <cellStyle name="Excel Built-in Normal" xfId="1"/>
    <cellStyle name="Normal" xfId="0" builtinId="0"/>
    <cellStyle name="Sans nom1"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8</xdr:row>
      <xdr:rowOff>0</xdr:rowOff>
    </xdr:from>
    <xdr:to>
      <xdr:col>1</xdr:col>
      <xdr:colOff>28575</xdr:colOff>
      <xdr:row>8</xdr:row>
      <xdr:rowOff>838200</xdr:rowOff>
    </xdr:to>
    <xdr:pic>
      <xdr:nvPicPr>
        <xdr:cNvPr id="3428" name="Image 1">
          <a:extLst>
            <a:ext uri="{FF2B5EF4-FFF2-40B4-BE49-F238E27FC236}">
              <a16:creationId xmlns:a16="http://schemas.microsoft.com/office/drawing/2014/main" xmlns="" id="{00000000-0008-0000-0000-0000640D0000}"/>
            </a:ext>
          </a:extLst>
        </xdr:cNvPr>
        <xdr:cNvPicPr>
          <a:picLocks noChangeAspect="1" noChangeArrowheads="1"/>
        </xdr:cNvPicPr>
      </xdr:nvPicPr>
      <xdr:blipFill>
        <a:blip xmlns:r="http://schemas.openxmlformats.org/officeDocument/2006/relationships" r:embed="rId1"/>
        <a:srcRect r="84457" b="8887"/>
        <a:stretch>
          <a:fillRect/>
        </a:stretch>
      </xdr:blipFill>
      <xdr:spPr bwMode="auto">
        <a:xfrm>
          <a:off x="19050" y="1847850"/>
          <a:ext cx="790575" cy="838200"/>
        </a:xfrm>
        <a:prstGeom prst="rect">
          <a:avLst/>
        </a:prstGeom>
        <a:noFill/>
        <a:ln w="9525">
          <a:noFill/>
          <a:round/>
          <a:headEnd/>
          <a:tailEnd/>
        </a:ln>
      </xdr:spPr>
    </xdr:pic>
    <xdr:clientData/>
  </xdr:twoCellAnchor>
  <xdr:twoCellAnchor>
    <xdr:from>
      <xdr:col>9</xdr:col>
      <xdr:colOff>57151</xdr:colOff>
      <xdr:row>13</xdr:row>
      <xdr:rowOff>238125</xdr:rowOff>
    </xdr:from>
    <xdr:to>
      <xdr:col>10</xdr:col>
      <xdr:colOff>1</xdr:colOff>
      <xdr:row>15</xdr:row>
      <xdr:rowOff>9525</xdr:rowOff>
    </xdr:to>
    <xdr:cxnSp macro="">
      <xdr:nvCxnSpPr>
        <xdr:cNvPr id="4" name="Connecteur droit avec flèche 3"/>
        <xdr:cNvCxnSpPr/>
      </xdr:nvCxnSpPr>
      <xdr:spPr>
        <a:xfrm rot="16200000" flipV="1">
          <a:off x="8458201" y="4391025"/>
          <a:ext cx="561975" cy="3143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T107"/>
  <sheetViews>
    <sheetView workbookViewId="0">
      <selection activeCell="D11" sqref="D11:H11"/>
    </sheetView>
  </sheetViews>
  <sheetFormatPr baseColWidth="10" defaultColWidth="11.42578125" defaultRowHeight="15"/>
  <cols>
    <col min="1" max="1" width="11.7109375" style="15" customWidth="1"/>
    <col min="2" max="2" width="43.85546875" style="15" customWidth="1"/>
    <col min="3" max="3" width="13" style="15" customWidth="1"/>
    <col min="4" max="4" width="6.7109375" style="15" customWidth="1"/>
    <col min="5" max="5" width="12" style="15" customWidth="1"/>
    <col min="6" max="6" width="8.28515625" style="15" customWidth="1"/>
    <col min="7" max="7" width="12" style="15" customWidth="1"/>
    <col min="8" max="8" width="20.28515625" style="30" customWidth="1"/>
    <col min="9" max="9" width="11.85546875" style="15" hidden="1" customWidth="1"/>
    <col min="10" max="10" width="5.5703125" style="15" customWidth="1"/>
    <col min="11" max="11" width="11.42578125" style="15"/>
    <col min="12" max="12" width="15.7109375" style="15" customWidth="1"/>
    <col min="13" max="16384" width="11.42578125" style="15"/>
  </cols>
  <sheetData>
    <row r="1" spans="1:15">
      <c r="A1" s="142" t="s">
        <v>28</v>
      </c>
      <c r="B1" s="143"/>
      <c r="C1" s="143"/>
      <c r="D1" s="143"/>
      <c r="E1" s="143"/>
      <c r="F1" s="143"/>
      <c r="G1" s="143"/>
      <c r="H1" s="144"/>
    </row>
    <row r="2" spans="1:15">
      <c r="A2" s="145" t="s">
        <v>26</v>
      </c>
      <c r="B2" s="146"/>
      <c r="C2" s="146"/>
      <c r="D2" s="146"/>
      <c r="E2" s="146"/>
      <c r="F2" s="146"/>
      <c r="G2" s="146"/>
      <c r="H2" s="147"/>
    </row>
    <row r="3" spans="1:15">
      <c r="A3" s="145" t="s">
        <v>51</v>
      </c>
      <c r="B3" s="146"/>
      <c r="C3" s="146"/>
      <c r="D3" s="146"/>
      <c r="E3" s="146"/>
      <c r="F3" s="146"/>
      <c r="G3" s="146"/>
      <c r="H3" s="147"/>
    </row>
    <row r="4" spans="1:15">
      <c r="A4" s="148" t="s">
        <v>29</v>
      </c>
      <c r="B4" s="149"/>
      <c r="C4" s="149"/>
      <c r="D4" s="149"/>
      <c r="E4" s="149"/>
      <c r="F4" s="149"/>
      <c r="G4" s="149"/>
      <c r="H4" s="150"/>
    </row>
    <row r="5" spans="1:15" ht="23.25">
      <c r="A5" s="151" t="s">
        <v>33</v>
      </c>
      <c r="B5" s="152"/>
      <c r="C5" s="152"/>
      <c r="D5" s="152"/>
      <c r="E5" s="152"/>
      <c r="F5" s="152"/>
      <c r="G5" s="152"/>
      <c r="H5" s="153"/>
    </row>
    <row r="6" spans="1:15" ht="18">
      <c r="A6" s="154" t="s">
        <v>22</v>
      </c>
      <c r="B6" s="155"/>
      <c r="C6" s="155"/>
      <c r="D6" s="155"/>
      <c r="E6" s="155"/>
      <c r="F6" s="155"/>
      <c r="G6" s="155"/>
      <c r="H6" s="156"/>
    </row>
    <row r="7" spans="1:15" ht="25.5">
      <c r="A7" s="160" t="s">
        <v>32</v>
      </c>
      <c r="B7" s="161"/>
      <c r="C7" s="161"/>
      <c r="D7" s="161"/>
      <c r="E7" s="161"/>
      <c r="F7" s="161"/>
      <c r="G7" s="161"/>
      <c r="H7" s="162"/>
    </row>
    <row r="8" spans="1:15" ht="18.75" thickBot="1">
      <c r="A8" s="163" t="s">
        <v>23</v>
      </c>
      <c r="B8" s="164"/>
      <c r="C8" s="164"/>
      <c r="D8" s="164"/>
      <c r="E8" s="164"/>
      <c r="F8" s="164"/>
      <c r="G8" s="164"/>
      <c r="H8" s="165"/>
    </row>
    <row r="9" spans="1:15" s="14" customFormat="1" ht="75.75" customHeight="1">
      <c r="A9" s="32"/>
      <c r="B9" s="32" t="s">
        <v>36</v>
      </c>
      <c r="C9" s="32"/>
      <c r="D9" s="127" t="s">
        <v>38</v>
      </c>
      <c r="E9" s="128"/>
      <c r="F9" s="128"/>
      <c r="G9" s="128"/>
      <c r="H9" s="129"/>
      <c r="I9" s="41"/>
      <c r="J9" s="41"/>
      <c r="K9" s="42"/>
    </row>
    <row r="10" spans="1:15" s="40" customFormat="1" ht="33" customHeight="1">
      <c r="A10" s="13" t="s">
        <v>0</v>
      </c>
      <c r="B10" s="72">
        <v>44356</v>
      </c>
      <c r="C10" s="2" t="s">
        <v>35</v>
      </c>
      <c r="D10" s="61" t="str">
        <f>IF($D$11="","",(VLOOKUP($D$11,base,2,0)))</f>
        <v/>
      </c>
      <c r="E10" s="60"/>
      <c r="F10" s="60"/>
      <c r="G10" s="60"/>
      <c r="H10" s="60"/>
      <c r="K10" s="4">
        <v>1130000</v>
      </c>
      <c r="L10" s="6" t="s">
        <v>7</v>
      </c>
    </row>
    <row r="11" spans="1:15" ht="21" customHeight="1">
      <c r="A11" s="2"/>
      <c r="B11" s="130" t="s">
        <v>1</v>
      </c>
      <c r="C11" s="130"/>
      <c r="D11" s="133"/>
      <c r="E11" s="133"/>
      <c r="F11" s="133"/>
      <c r="G11" s="133"/>
      <c r="H11" s="133"/>
      <c r="K11" s="4">
        <v>1130001</v>
      </c>
      <c r="L11" s="6" t="s">
        <v>8</v>
      </c>
    </row>
    <row r="12" spans="1:15" ht="21" customHeight="1">
      <c r="A12" s="2"/>
      <c r="B12" s="130" t="s">
        <v>2</v>
      </c>
      <c r="C12" s="130"/>
      <c r="D12" s="1" t="str">
        <f>IF($D$11="","",(VLOOKUP($D$11,base,3,0)))</f>
        <v/>
      </c>
      <c r="E12" s="3"/>
      <c r="F12" s="3"/>
      <c r="G12" s="3"/>
      <c r="H12" s="27"/>
      <c r="K12" s="4">
        <v>1130002</v>
      </c>
      <c r="L12" s="6" t="s">
        <v>39</v>
      </c>
    </row>
    <row r="13" spans="1:15" ht="21" customHeight="1">
      <c r="A13" s="2"/>
      <c r="B13" s="130" t="s">
        <v>3</v>
      </c>
      <c r="C13" s="130"/>
      <c r="D13" s="1" t="str">
        <f>IF($D$11="","",(VLOOKUP($D$11,base,4,0)))</f>
        <v/>
      </c>
      <c r="E13" s="3"/>
      <c r="F13" s="3"/>
      <c r="G13" s="3"/>
      <c r="H13" s="27"/>
      <c r="K13" s="4">
        <v>1130003</v>
      </c>
      <c r="L13" s="6" t="s">
        <v>10</v>
      </c>
    </row>
    <row r="14" spans="1:15" ht="21" customHeight="1">
      <c r="A14" s="31"/>
      <c r="B14" s="126" t="s">
        <v>138</v>
      </c>
      <c r="C14" s="126"/>
      <c r="D14" s="134"/>
      <c r="E14" s="134"/>
      <c r="F14" s="134"/>
      <c r="G14" s="134"/>
      <c r="H14" s="134"/>
      <c r="K14" s="4">
        <v>1130004</v>
      </c>
      <c r="L14" s="6" t="s">
        <v>40</v>
      </c>
    </row>
    <row r="15" spans="1:15" ht="41.25" customHeight="1" thickBot="1">
      <c r="A15" s="157" t="str">
        <f>IF($D$11="","",(VLOOKUP($D$11,base,6,0)))</f>
        <v/>
      </c>
      <c r="B15" s="157"/>
      <c r="C15" s="157"/>
      <c r="D15" s="157"/>
      <c r="E15" s="157"/>
      <c r="F15" s="157"/>
      <c r="G15" s="157"/>
      <c r="H15" s="157"/>
    </row>
    <row r="16" spans="1:15" ht="15.75" thickTop="1">
      <c r="A16" s="158"/>
      <c r="B16" s="159"/>
      <c r="C16" s="33"/>
      <c r="D16" s="166" t="s">
        <v>18</v>
      </c>
      <c r="E16" s="166"/>
      <c r="F16" s="166"/>
      <c r="G16" s="135" t="s">
        <v>19</v>
      </c>
      <c r="H16" s="135"/>
      <c r="K16" s="136" t="s">
        <v>141</v>
      </c>
      <c r="L16" s="137"/>
      <c r="M16" s="137"/>
      <c r="N16" s="137"/>
      <c r="O16" s="138"/>
    </row>
    <row r="17" spans="1:15" ht="62.25" customHeight="1" thickBot="1">
      <c r="A17" s="58" t="s">
        <v>20</v>
      </c>
      <c r="B17" s="59" t="s">
        <v>21</v>
      </c>
      <c r="C17" s="59" t="s">
        <v>70</v>
      </c>
      <c r="D17" s="36" t="s">
        <v>44</v>
      </c>
      <c r="E17" s="56" t="s">
        <v>43</v>
      </c>
      <c r="F17" s="36" t="s">
        <v>41</v>
      </c>
      <c r="G17" s="56" t="s">
        <v>64</v>
      </c>
      <c r="H17" s="57" t="s">
        <v>42</v>
      </c>
      <c r="K17" s="139"/>
      <c r="L17" s="140"/>
      <c r="M17" s="140"/>
      <c r="N17" s="140"/>
      <c r="O17" s="141"/>
    </row>
    <row r="18" spans="1:15" ht="18.75" thickTop="1">
      <c r="A18" s="17" t="s">
        <v>69</v>
      </c>
      <c r="B18" s="37"/>
      <c r="C18" s="18"/>
      <c r="D18" s="18"/>
      <c r="E18" s="18"/>
      <c r="F18" s="19"/>
      <c r="G18" s="18"/>
      <c r="H18" s="29"/>
      <c r="I18" s="62" t="e">
        <f>SUM(H46:H77)</f>
        <v>#VALUE!</v>
      </c>
      <c r="J18" s="62"/>
    </row>
    <row r="19" spans="1:15" ht="36" customHeight="1">
      <c r="A19" s="69" t="s">
        <v>117</v>
      </c>
      <c r="B19" s="70" t="s">
        <v>121</v>
      </c>
      <c r="C19" s="71" t="s">
        <v>65</v>
      </c>
      <c r="D19" s="39">
        <v>100</v>
      </c>
      <c r="E19" s="83" t="e">
        <f t="shared" ref="E19" si="0">IF((VLOOKUP($D$11,base,5,0))=1,(ROUNDUP(($D$12/$D$13*D19)/100,0)),"")</f>
        <v>#N/A</v>
      </c>
      <c r="F19" s="38">
        <v>6</v>
      </c>
      <c r="G19" s="8"/>
      <c r="H19" s="28" t="e">
        <f t="shared" ref="H19" si="1">IF(AND(E19="",G19&lt;&gt;""),"Erreur",(F19*G19))</f>
        <v>#N/A</v>
      </c>
    </row>
    <row r="20" spans="1:15" ht="36" customHeight="1">
      <c r="A20" s="69" t="s">
        <v>72</v>
      </c>
      <c r="B20" s="70" t="s">
        <v>89</v>
      </c>
      <c r="C20" s="71" t="s">
        <v>65</v>
      </c>
      <c r="D20" s="39">
        <v>4</v>
      </c>
      <c r="E20" s="74" t="e">
        <f t="shared" ref="E20:E38" si="2">IF((VLOOKUP($D$11,base,5,0))=1,(ROUNDUP(($D$12/$D$13*D20)/100,0)),"")</f>
        <v>#N/A</v>
      </c>
      <c r="F20" s="38">
        <v>5.46</v>
      </c>
      <c r="G20" s="8"/>
      <c r="H20" s="28" t="e">
        <f t="shared" ref="H20" si="3">IF(AND(E20="",G20&lt;&gt;""),"Erreur",(F20*G20))</f>
        <v>#N/A</v>
      </c>
    </row>
    <row r="21" spans="1:15" ht="36" customHeight="1">
      <c r="A21" s="69" t="s">
        <v>111</v>
      </c>
      <c r="B21" s="70" t="s">
        <v>107</v>
      </c>
      <c r="C21" s="71" t="s">
        <v>65</v>
      </c>
      <c r="D21" s="39">
        <v>3</v>
      </c>
      <c r="E21" s="77" t="e">
        <f t="shared" si="2"/>
        <v>#N/A</v>
      </c>
      <c r="F21" s="38">
        <v>5.2</v>
      </c>
      <c r="G21" s="8"/>
      <c r="H21" s="28" t="e">
        <f t="shared" ref="H21" si="4">IF(AND(E21="",G21&lt;&gt;""),"Erreur",(F21*G21))</f>
        <v>#N/A</v>
      </c>
    </row>
    <row r="22" spans="1:15" ht="36" customHeight="1">
      <c r="A22" s="69" t="s">
        <v>104</v>
      </c>
      <c r="B22" s="70" t="s">
        <v>78</v>
      </c>
      <c r="C22" s="71" t="s">
        <v>65</v>
      </c>
      <c r="D22" s="39">
        <v>5</v>
      </c>
      <c r="E22" s="77" t="e">
        <f t="shared" si="2"/>
        <v>#N/A</v>
      </c>
      <c r="F22" s="38">
        <v>10</v>
      </c>
      <c r="G22" s="8"/>
      <c r="H22" s="28" t="e">
        <f>IF(AND(E22="",G22&lt;&gt;""),"Erreur",(F22*G22))</f>
        <v>#N/A</v>
      </c>
    </row>
    <row r="23" spans="1:15" ht="36" customHeight="1">
      <c r="A23" s="69" t="s">
        <v>120</v>
      </c>
      <c r="B23" s="70" t="s">
        <v>119</v>
      </c>
      <c r="C23" s="71" t="s">
        <v>65</v>
      </c>
      <c r="D23" s="39">
        <v>4</v>
      </c>
      <c r="E23" s="85" t="e">
        <f t="shared" ref="E23" si="5">IF((VLOOKUP($D$11,base,5,0))=1,(ROUNDUP(($D$12/$D$13*D23)/100,0)),"")</f>
        <v>#N/A</v>
      </c>
      <c r="F23" s="38">
        <v>8.3000000000000007</v>
      </c>
      <c r="G23" s="8"/>
      <c r="H23" s="28" t="e">
        <f>IF(AND(E23="",G23&lt;&gt;""),"Erreur",(F23*G23))</f>
        <v>#N/A</v>
      </c>
    </row>
    <row r="24" spans="1:15" ht="36" customHeight="1">
      <c r="A24" s="69" t="s">
        <v>118</v>
      </c>
      <c r="B24" s="70" t="s">
        <v>88</v>
      </c>
      <c r="C24" s="71" t="s">
        <v>65</v>
      </c>
      <c r="D24" s="39">
        <v>5</v>
      </c>
      <c r="E24" s="82" t="e">
        <f t="shared" ref="E24" si="6">IF((VLOOKUP($D$11,base,5,0))=1,(ROUNDUP(($D$12/$D$13*D24)/100,0)),"")</f>
        <v>#N/A</v>
      </c>
      <c r="F24" s="38">
        <v>6.5</v>
      </c>
      <c r="G24" s="8"/>
      <c r="H24" s="28" t="e">
        <f t="shared" ref="H24" si="7">IF(AND(E24="",G24&lt;&gt;""),"Erreur",(F24*G24))</f>
        <v>#N/A</v>
      </c>
    </row>
    <row r="25" spans="1:15" ht="36" customHeight="1">
      <c r="A25" s="69" t="s">
        <v>112</v>
      </c>
      <c r="B25" s="70" t="s">
        <v>81</v>
      </c>
      <c r="C25" s="71" t="s">
        <v>65</v>
      </c>
      <c r="D25" s="39">
        <v>5</v>
      </c>
      <c r="E25" s="77" t="e">
        <f t="shared" si="2"/>
        <v>#N/A</v>
      </c>
      <c r="F25" s="38">
        <v>6.32</v>
      </c>
      <c r="G25" s="8"/>
      <c r="H25" s="28" t="e">
        <f t="shared" ref="H25:H31" si="8">IF(AND(E25="",G25&lt;&gt;""),"Erreur",(F25*G25))</f>
        <v>#N/A</v>
      </c>
    </row>
    <row r="26" spans="1:15" ht="36" customHeight="1">
      <c r="A26" s="69" t="s">
        <v>91</v>
      </c>
      <c r="B26" s="70" t="s">
        <v>92</v>
      </c>
      <c r="C26" s="71" t="s">
        <v>65</v>
      </c>
      <c r="D26" s="39">
        <v>5</v>
      </c>
      <c r="E26" s="74" t="e">
        <f t="shared" si="2"/>
        <v>#N/A</v>
      </c>
      <c r="F26" s="38">
        <v>6</v>
      </c>
      <c r="G26" s="8"/>
      <c r="H26" s="28" t="e">
        <f t="shared" ref="H26:H27" si="9">IF(AND(E26="",G26&lt;&gt;""),"Erreur",(F26*G26))</f>
        <v>#N/A</v>
      </c>
    </row>
    <row r="27" spans="1:15" ht="36" customHeight="1">
      <c r="A27" s="69" t="s">
        <v>132</v>
      </c>
      <c r="B27" s="70" t="s">
        <v>133</v>
      </c>
      <c r="C27" s="71" t="s">
        <v>65</v>
      </c>
      <c r="D27" s="39">
        <v>4</v>
      </c>
      <c r="E27" s="81" t="e">
        <f t="shared" si="2"/>
        <v>#N/A</v>
      </c>
      <c r="F27" s="38">
        <v>10</v>
      </c>
      <c r="G27" s="8"/>
      <c r="H27" s="28" t="e">
        <f t="shared" si="9"/>
        <v>#N/A</v>
      </c>
    </row>
    <row r="28" spans="1:15" ht="36" customHeight="1">
      <c r="A28" s="69" t="s">
        <v>102</v>
      </c>
      <c r="B28" s="70" t="s">
        <v>103</v>
      </c>
      <c r="C28" s="71" t="s">
        <v>65</v>
      </c>
      <c r="D28" s="39">
        <v>3</v>
      </c>
      <c r="E28" s="76" t="e">
        <f t="shared" ref="E28:E30" si="10">IF((VLOOKUP($D$11,base,5,0))=1,(ROUNDUP(($D$12/$D$13*D28)/100,0)),"")</f>
        <v>#N/A</v>
      </c>
      <c r="F28" s="38">
        <v>10.3</v>
      </c>
      <c r="G28" s="8"/>
      <c r="H28" s="28" t="e">
        <f t="shared" ref="H28" si="11">IF(AND(E28="",G28&lt;&gt;""),"Erreur",(F28*G28))</f>
        <v>#N/A</v>
      </c>
    </row>
    <row r="29" spans="1:15" ht="36" customHeight="1">
      <c r="A29" s="69" t="s">
        <v>130</v>
      </c>
      <c r="B29" s="70" t="s">
        <v>131</v>
      </c>
      <c r="C29" s="71" t="s">
        <v>65</v>
      </c>
      <c r="D29" s="39">
        <v>3</v>
      </c>
      <c r="E29" s="87" t="e">
        <f t="shared" ref="E29" si="12">IF((VLOOKUP($D$11,base,5,0))=1,(ROUNDUP(($D$12/$D$13*D29)/100,0)),"")</f>
        <v>#N/A</v>
      </c>
      <c r="F29" s="38">
        <v>6.1529999999999996</v>
      </c>
      <c r="G29" s="8"/>
      <c r="H29" s="28" t="e">
        <f t="shared" ref="H29" si="13">IF(AND(E29="",G29&lt;&gt;""),"Erreur",(F29*G29))</f>
        <v>#N/A</v>
      </c>
    </row>
    <row r="30" spans="1:15" ht="36" customHeight="1">
      <c r="A30" s="16" t="s">
        <v>109</v>
      </c>
      <c r="B30" s="20" t="s">
        <v>110</v>
      </c>
      <c r="C30" s="71" t="s">
        <v>65</v>
      </c>
      <c r="D30" s="39">
        <v>3</v>
      </c>
      <c r="E30" s="78" t="e">
        <f t="shared" si="10"/>
        <v>#N/A</v>
      </c>
      <c r="F30" s="38">
        <v>12</v>
      </c>
      <c r="G30" s="8"/>
      <c r="H30" s="28" t="e">
        <f>IF(AND(E30="",G30&lt;&gt;""),"Erreur",(F30*G30))</f>
        <v>#N/A</v>
      </c>
    </row>
    <row r="31" spans="1:15" ht="36" customHeight="1">
      <c r="A31" s="69" t="s">
        <v>71</v>
      </c>
      <c r="B31" s="70" t="s">
        <v>90</v>
      </c>
      <c r="C31" s="71" t="s">
        <v>65</v>
      </c>
      <c r="D31" s="39">
        <v>4</v>
      </c>
      <c r="E31" s="75" t="e">
        <f t="shared" ref="E31:E37" si="14">IF((VLOOKUP($D$11,base,5,0))=1,(ROUNDUP(($D$12/$D$13*D31)/100,0)),"")</f>
        <v>#N/A</v>
      </c>
      <c r="F31" s="38">
        <v>5.3</v>
      </c>
      <c r="G31" s="8"/>
      <c r="H31" s="28" t="e">
        <f t="shared" si="8"/>
        <v>#N/A</v>
      </c>
    </row>
    <row r="32" spans="1:15" ht="36" customHeight="1">
      <c r="A32" s="69" t="s">
        <v>159</v>
      </c>
      <c r="B32" s="70" t="s">
        <v>161</v>
      </c>
      <c r="C32" s="71" t="s">
        <v>65</v>
      </c>
      <c r="D32" s="39">
        <v>4</v>
      </c>
      <c r="E32" s="74" t="e">
        <f>IF((VLOOKUP($D$11,base,5,0))=1,(ROUNDUP(($D$12/$D$13*D32)/100,0)),"")</f>
        <v>#N/A</v>
      </c>
      <c r="F32" s="38">
        <v>6</v>
      </c>
      <c r="G32" s="8"/>
      <c r="H32" s="28" t="e">
        <f t="shared" ref="H32:H38" si="15">IF(AND(E32="",G32&lt;&gt;""),"Erreur",(F32*G32))</f>
        <v>#N/A</v>
      </c>
    </row>
    <row r="33" spans="1:11" ht="36" customHeight="1">
      <c r="A33" s="16" t="s">
        <v>66</v>
      </c>
      <c r="B33" s="20" t="s">
        <v>67</v>
      </c>
      <c r="C33" s="71" t="s">
        <v>65</v>
      </c>
      <c r="D33" s="39">
        <v>4</v>
      </c>
      <c r="E33" s="86" t="e">
        <f>IF((VLOOKUP($D$11,base,5,0))=1,(ROUNDUP(($D$12/$D$13*D33)/100,0)),"")</f>
        <v>#N/A</v>
      </c>
      <c r="F33" s="38">
        <v>5.2030000000000003</v>
      </c>
      <c r="G33" s="8"/>
      <c r="H33" s="28" t="e">
        <f t="shared" si="15"/>
        <v>#N/A</v>
      </c>
    </row>
    <row r="34" spans="1:11" ht="36" customHeight="1">
      <c r="A34" s="16" t="s">
        <v>125</v>
      </c>
      <c r="B34" s="20" t="s">
        <v>126</v>
      </c>
      <c r="C34" s="71" t="s">
        <v>65</v>
      </c>
      <c r="D34" s="39">
        <v>4</v>
      </c>
      <c r="E34" s="86" t="e">
        <f>IF((VLOOKUP($D$11,base,5,0))=1,(ROUNDUP(($D$12/$D$13*D34)/100,0)),"")</f>
        <v>#N/A</v>
      </c>
      <c r="F34" s="38">
        <v>5.44</v>
      </c>
      <c r="G34" s="8"/>
      <c r="H34" s="28" t="e">
        <f t="shared" si="15"/>
        <v>#N/A</v>
      </c>
    </row>
    <row r="35" spans="1:11" ht="36" customHeight="1">
      <c r="A35" s="16" t="s">
        <v>129</v>
      </c>
      <c r="B35" s="20" t="s">
        <v>128</v>
      </c>
      <c r="C35" s="71" t="s">
        <v>65</v>
      </c>
      <c r="D35" s="39">
        <v>4</v>
      </c>
      <c r="E35" s="86" t="e">
        <f>IF((VLOOKUP($D$11,base,5,0))=1,(ROUNDUP(($D$12/$D$13*D35)/100,0)),"")</f>
        <v>#N/A</v>
      </c>
      <c r="F35" s="38">
        <v>6</v>
      </c>
      <c r="G35" s="8"/>
      <c r="H35" s="28" t="e">
        <f t="shared" si="15"/>
        <v>#N/A</v>
      </c>
    </row>
    <row r="36" spans="1:11" ht="36" customHeight="1">
      <c r="A36" s="16" t="s">
        <v>127</v>
      </c>
      <c r="B36" s="20" t="s">
        <v>136</v>
      </c>
      <c r="C36" s="71" t="s">
        <v>65</v>
      </c>
      <c r="D36" s="39">
        <v>4</v>
      </c>
      <c r="E36" s="86" t="e">
        <f>IF((VLOOKUP($D$11,base,5,0))=1,(ROUNDUP(($D$12/$D$13*D36)/100,0)),"")</f>
        <v>#N/A</v>
      </c>
      <c r="F36" s="38">
        <v>6</v>
      </c>
      <c r="G36" s="8"/>
      <c r="H36" s="28" t="e">
        <f t="shared" si="15"/>
        <v>#N/A</v>
      </c>
    </row>
    <row r="37" spans="1:11" ht="36" customHeight="1">
      <c r="A37" s="69" t="s">
        <v>97</v>
      </c>
      <c r="B37" s="70" t="s">
        <v>98</v>
      </c>
      <c r="C37" s="71" t="s">
        <v>65</v>
      </c>
      <c r="D37" s="39">
        <v>3</v>
      </c>
      <c r="E37" s="77" t="e">
        <f t="shared" si="14"/>
        <v>#N/A</v>
      </c>
      <c r="F37" s="38">
        <v>5.8</v>
      </c>
      <c r="G37" s="8"/>
      <c r="H37" s="28" t="e">
        <f t="shared" si="15"/>
        <v>#N/A</v>
      </c>
    </row>
    <row r="38" spans="1:11" ht="36" customHeight="1">
      <c r="A38" s="69" t="s">
        <v>105</v>
      </c>
      <c r="B38" s="70" t="s">
        <v>106</v>
      </c>
      <c r="C38" s="71" t="s">
        <v>65</v>
      </c>
      <c r="D38" s="39">
        <v>3</v>
      </c>
      <c r="E38" s="74" t="e">
        <f t="shared" si="2"/>
        <v>#N/A</v>
      </c>
      <c r="F38" s="38">
        <v>5</v>
      </c>
      <c r="G38" s="8"/>
      <c r="H38" s="28" t="e">
        <f t="shared" si="15"/>
        <v>#N/A</v>
      </c>
    </row>
    <row r="39" spans="1:11" ht="18">
      <c r="A39" s="17" t="s">
        <v>73</v>
      </c>
      <c r="B39" s="37"/>
      <c r="C39" s="18"/>
      <c r="D39" s="18"/>
      <c r="E39" s="18"/>
      <c r="F39" s="19"/>
      <c r="G39" s="18"/>
      <c r="H39" s="29"/>
      <c r="I39" s="62" t="e">
        <f>SUM(H53:H65)</f>
        <v>#VALUE!</v>
      </c>
      <c r="J39" s="62"/>
    </row>
    <row r="40" spans="1:11" ht="35.25" customHeight="1">
      <c r="A40" s="113" t="s">
        <v>142</v>
      </c>
      <c r="B40" s="70" t="s">
        <v>143</v>
      </c>
      <c r="C40" s="71" t="s">
        <v>65</v>
      </c>
      <c r="D40" s="39">
        <v>100</v>
      </c>
      <c r="E40" s="84" t="e">
        <f t="shared" ref="E40:E45" si="16">IF((VLOOKUP($D$11,base,5,0))=2,(ROUNDUP(($D$12/$D$13*D40)/100,0)),"")</f>
        <v>#N/A</v>
      </c>
      <c r="F40" s="38">
        <v>6</v>
      </c>
      <c r="G40" s="8"/>
      <c r="H40" s="28" t="e">
        <f t="shared" ref="H40" si="17">IF(AND(E40="",G40&lt;&gt;""),"Erreur",(F40*G40))</f>
        <v>#N/A</v>
      </c>
    </row>
    <row r="41" spans="1:11" ht="36" hidden="1" customHeight="1">
      <c r="A41" s="69" t="s">
        <v>82</v>
      </c>
      <c r="B41" s="70" t="s">
        <v>83</v>
      </c>
      <c r="C41" s="71"/>
      <c r="D41" s="39">
        <v>5</v>
      </c>
      <c r="E41" s="82" t="e">
        <f t="shared" si="16"/>
        <v>#N/A</v>
      </c>
      <c r="F41" s="38">
        <v>1</v>
      </c>
      <c r="G41" s="8"/>
      <c r="H41" s="28" t="e">
        <f t="shared" ref="H41" si="18">IF(AND(E41="",G41&lt;&gt;""),"Erreur",(F41*G41))</f>
        <v>#N/A</v>
      </c>
      <c r="K41" s="73"/>
    </row>
    <row r="42" spans="1:11" ht="36" customHeight="1">
      <c r="A42" s="16" t="s">
        <v>115</v>
      </c>
      <c r="B42" s="20" t="s">
        <v>116</v>
      </c>
      <c r="C42" s="71" t="s">
        <v>65</v>
      </c>
      <c r="D42" s="39">
        <v>6</v>
      </c>
      <c r="E42" s="81" t="e">
        <f t="shared" si="16"/>
        <v>#N/A</v>
      </c>
      <c r="F42" s="38">
        <v>6.1</v>
      </c>
      <c r="G42" s="8"/>
      <c r="H42" s="28" t="e">
        <f t="shared" ref="H42" si="19">IF(AND(E42="",G42&lt;&gt;""),"Erreur",(F42*G42))</f>
        <v>#N/A</v>
      </c>
      <c r="K42" s="73"/>
    </row>
    <row r="43" spans="1:11" ht="36" customHeight="1">
      <c r="A43" s="16" t="s">
        <v>79</v>
      </c>
      <c r="B43" s="20" t="s">
        <v>80</v>
      </c>
      <c r="C43" s="71" t="s">
        <v>65</v>
      </c>
      <c r="D43" s="39">
        <v>5</v>
      </c>
      <c r="E43" s="74" t="e">
        <f t="shared" si="16"/>
        <v>#N/A</v>
      </c>
      <c r="F43" s="38">
        <v>15</v>
      </c>
      <c r="G43" s="8"/>
      <c r="H43" s="28" t="e">
        <f t="shared" ref="H43:H44" si="20">IF(AND(E43="",G43&lt;&gt;""),"Erreur",(F43*G43))</f>
        <v>#N/A</v>
      </c>
      <c r="K43" s="73"/>
    </row>
    <row r="44" spans="1:11" ht="36" customHeight="1">
      <c r="A44" s="16" t="s">
        <v>86</v>
      </c>
      <c r="B44" s="20" t="s">
        <v>87</v>
      </c>
      <c r="C44" s="71" t="s">
        <v>65</v>
      </c>
      <c r="D44" s="39">
        <v>5</v>
      </c>
      <c r="E44" s="74" t="e">
        <f t="shared" si="16"/>
        <v>#N/A</v>
      </c>
      <c r="F44" s="38">
        <v>5.2</v>
      </c>
      <c r="G44" s="8"/>
      <c r="H44" s="28" t="e">
        <f t="shared" si="20"/>
        <v>#N/A</v>
      </c>
      <c r="K44" s="73"/>
    </row>
    <row r="45" spans="1:11" ht="36" customHeight="1">
      <c r="A45" s="16" t="s">
        <v>74</v>
      </c>
      <c r="B45" s="20" t="s">
        <v>75</v>
      </c>
      <c r="C45" s="71" t="s">
        <v>65</v>
      </c>
      <c r="D45" s="39">
        <v>2</v>
      </c>
      <c r="E45" s="74" t="e">
        <f t="shared" si="16"/>
        <v>#N/A</v>
      </c>
      <c r="F45" s="38">
        <v>4.9000000000000004</v>
      </c>
      <c r="G45" s="8"/>
      <c r="H45" s="28" t="e">
        <f t="shared" ref="H45" si="21">IF(AND(E45="",G45&lt;&gt;""),"Erreur",(F45*G45))</f>
        <v>#N/A</v>
      </c>
      <c r="K45" s="73"/>
    </row>
    <row r="46" spans="1:11" ht="18">
      <c r="A46" s="17" t="s">
        <v>77</v>
      </c>
      <c r="B46" s="37"/>
      <c r="C46" s="18"/>
      <c r="D46" s="18"/>
      <c r="E46" s="18"/>
      <c r="F46" s="19"/>
      <c r="G46" s="18"/>
      <c r="H46" s="29"/>
      <c r="I46" s="62">
        <f>SUM(H66:H66)</f>
        <v>0</v>
      </c>
      <c r="J46" s="62"/>
    </row>
    <row r="47" spans="1:11" ht="36" customHeight="1">
      <c r="A47" s="69" t="s">
        <v>146</v>
      </c>
      <c r="B47" s="70" t="s">
        <v>147</v>
      </c>
      <c r="C47" s="71" t="s">
        <v>65</v>
      </c>
      <c r="D47" s="39">
        <v>4</v>
      </c>
      <c r="E47" s="114" t="e">
        <f t="shared" ref="E47:E48" si="22">(ROUNDUP(($D$12/$D$13*D47)/100,0))</f>
        <v>#VALUE!</v>
      </c>
      <c r="F47" s="38">
        <v>3.4</v>
      </c>
      <c r="G47" s="8"/>
      <c r="H47" s="28" t="e">
        <f t="shared" ref="H47:H48" si="23">IF(AND(E47="",G47&lt;&gt;""),"Erreur",(F47*G47))</f>
        <v>#VALUE!</v>
      </c>
    </row>
    <row r="48" spans="1:11" ht="36" customHeight="1">
      <c r="A48" s="69" t="s">
        <v>146</v>
      </c>
      <c r="B48" s="70" t="s">
        <v>152</v>
      </c>
      <c r="C48" s="71"/>
      <c r="D48" s="39">
        <v>20</v>
      </c>
      <c r="E48" s="115" t="e">
        <f t="shared" si="22"/>
        <v>#VALUE!</v>
      </c>
      <c r="F48" s="38">
        <v>1</v>
      </c>
      <c r="G48" s="8"/>
      <c r="H48" s="28" t="e">
        <f t="shared" si="23"/>
        <v>#VALUE!</v>
      </c>
    </row>
    <row r="49" spans="1:8" ht="36" customHeight="1">
      <c r="A49" s="69" t="s">
        <v>153</v>
      </c>
      <c r="B49" s="70" t="s">
        <v>154</v>
      </c>
      <c r="C49" s="71"/>
      <c r="D49" s="39">
        <v>20</v>
      </c>
      <c r="E49" s="115" t="e">
        <f t="shared" ref="E49" si="24">(ROUNDUP(($D$12/$D$13*D49)/100,0))</f>
        <v>#VALUE!</v>
      </c>
      <c r="F49" s="38">
        <v>1</v>
      </c>
      <c r="G49" s="8"/>
      <c r="H49" s="28" t="e">
        <f t="shared" ref="H49" si="25">IF(AND(E49="",G49&lt;&gt;""),"Erreur",(F49*G49))</f>
        <v>#VALUE!</v>
      </c>
    </row>
    <row r="50" spans="1:8" ht="36" customHeight="1">
      <c r="A50" s="69" t="s">
        <v>150</v>
      </c>
      <c r="B50" s="70" t="s">
        <v>151</v>
      </c>
      <c r="C50" s="71"/>
      <c r="D50" s="39">
        <v>50</v>
      </c>
      <c r="E50" s="115" t="e">
        <f t="shared" ref="E50" si="26">(ROUNDUP(($D$12/$D$13*D50)/100,0))</f>
        <v>#VALUE!</v>
      </c>
      <c r="F50" s="38">
        <v>1</v>
      </c>
      <c r="G50" s="8"/>
      <c r="H50" s="28" t="e">
        <f t="shared" ref="H50" si="27">IF(AND(E50="",G50&lt;&gt;""),"Erreur",(F50*G50))</f>
        <v>#VALUE!</v>
      </c>
    </row>
    <row r="51" spans="1:8" ht="36" customHeight="1">
      <c r="A51" s="69" t="s">
        <v>155</v>
      </c>
      <c r="B51" s="70" t="s">
        <v>156</v>
      </c>
      <c r="C51" s="71"/>
      <c r="D51" s="39">
        <v>30</v>
      </c>
      <c r="E51" s="115" t="e">
        <f t="shared" ref="E51" si="28">(ROUNDUP(($D$12/$D$13*D51)/100,0))</f>
        <v>#VALUE!</v>
      </c>
      <c r="F51" s="38">
        <v>1</v>
      </c>
      <c r="G51" s="8"/>
      <c r="H51" s="28" t="e">
        <f t="shared" ref="H51" si="29">IF(AND(E51="",G51&lt;&gt;""),"Erreur",(F51*G51))</f>
        <v>#VALUE!</v>
      </c>
    </row>
    <row r="52" spans="1:8" ht="36" customHeight="1">
      <c r="A52" s="69" t="s">
        <v>155</v>
      </c>
      <c r="B52" s="70" t="s">
        <v>158</v>
      </c>
      <c r="C52" s="71"/>
      <c r="D52" s="39">
        <v>30</v>
      </c>
      <c r="E52" s="116" t="e">
        <f t="shared" ref="E52" si="30">(ROUNDUP(($D$12/$D$13*D52)/100,0))</f>
        <v>#VALUE!</v>
      </c>
      <c r="F52" s="38">
        <v>1</v>
      </c>
      <c r="G52" s="8"/>
      <c r="H52" s="28" t="e">
        <f t="shared" ref="H52" si="31">IF(AND(E52="",G52&lt;&gt;""),"Erreur",(F52*G52))</f>
        <v>#VALUE!</v>
      </c>
    </row>
    <row r="53" spans="1:8" ht="36" customHeight="1">
      <c r="A53" s="69" t="s">
        <v>108</v>
      </c>
      <c r="B53" s="70" t="s">
        <v>157</v>
      </c>
      <c r="C53" s="71"/>
      <c r="D53" s="39">
        <v>15</v>
      </c>
      <c r="E53" s="79" t="e">
        <f t="shared" ref="E53:E54" si="32">(ROUNDUP(($D$12/$D$13*D53)/100,0))</f>
        <v>#VALUE!</v>
      </c>
      <c r="F53" s="38">
        <v>1</v>
      </c>
      <c r="G53" s="8"/>
      <c r="H53" s="28" t="e">
        <f t="shared" ref="H53:H54" si="33">IF(AND(E53="",G53&lt;&gt;""),"Erreur",(F53*G53))</f>
        <v>#VALUE!</v>
      </c>
    </row>
    <row r="54" spans="1:8" ht="36" customHeight="1">
      <c r="A54" s="69" t="s">
        <v>82</v>
      </c>
      <c r="B54" s="70" t="s">
        <v>160</v>
      </c>
      <c r="C54" s="71" t="s">
        <v>65</v>
      </c>
      <c r="D54" s="39">
        <v>2</v>
      </c>
      <c r="E54" s="117" t="e">
        <f t="shared" si="32"/>
        <v>#VALUE!</v>
      </c>
      <c r="F54" s="38">
        <v>9.4</v>
      </c>
      <c r="G54" s="8"/>
      <c r="H54" s="28" t="e">
        <f t="shared" si="33"/>
        <v>#VALUE!</v>
      </c>
    </row>
    <row r="55" spans="1:8" ht="36" customHeight="1">
      <c r="A55" s="69" t="s">
        <v>108</v>
      </c>
      <c r="B55" s="70" t="s">
        <v>148</v>
      </c>
      <c r="C55" s="71" t="s">
        <v>65</v>
      </c>
      <c r="D55" s="39">
        <v>6</v>
      </c>
      <c r="E55" s="81" t="e">
        <f t="shared" ref="E55" si="34">(ROUNDUP(($D$12/$D$13*D55)/100,0))</f>
        <v>#VALUE!</v>
      </c>
      <c r="F55" s="38">
        <v>3.85</v>
      </c>
      <c r="G55" s="8"/>
      <c r="H55" s="28" t="e">
        <f t="shared" ref="H55" si="35">IF(AND(E55="",G55&lt;&gt;""),"Erreur",(F55*G55))</f>
        <v>#VALUE!</v>
      </c>
    </row>
    <row r="56" spans="1:8" ht="36" customHeight="1">
      <c r="A56" s="69" t="s">
        <v>108</v>
      </c>
      <c r="B56" s="70" t="s">
        <v>137</v>
      </c>
      <c r="C56" s="71" t="s">
        <v>65</v>
      </c>
      <c r="D56" s="39">
        <v>4</v>
      </c>
      <c r="E56" s="89" t="e">
        <f t="shared" ref="E56" si="36">(ROUNDUP(($D$12/$D$13*D56)/100,0))</f>
        <v>#VALUE!</v>
      </c>
      <c r="F56" s="38">
        <v>6</v>
      </c>
      <c r="G56" s="8"/>
      <c r="H56" s="28" t="e">
        <f t="shared" ref="H56" si="37">IF(AND(E56="",G56&lt;&gt;""),"Erreur",(F56*G56))</f>
        <v>#VALUE!</v>
      </c>
    </row>
    <row r="57" spans="1:8" ht="36" customHeight="1">
      <c r="A57" s="69" t="s">
        <v>134</v>
      </c>
      <c r="B57" s="70" t="s">
        <v>135</v>
      </c>
      <c r="C57" s="71" t="s">
        <v>65</v>
      </c>
      <c r="D57" s="39">
        <v>4</v>
      </c>
      <c r="E57" s="88" t="e">
        <f t="shared" ref="E57" si="38">(ROUNDUP(($D$12/$D$13*D57)/100,0))</f>
        <v>#VALUE!</v>
      </c>
      <c r="F57" s="38">
        <v>3.9249999999999998</v>
      </c>
      <c r="G57" s="8"/>
      <c r="H57" s="28" t="e">
        <f t="shared" ref="H57" si="39">IF(AND(E57="",G57&lt;&gt;""),"Erreur",(F57*G57))</f>
        <v>#VALUE!</v>
      </c>
    </row>
    <row r="58" spans="1:8" ht="36" customHeight="1">
      <c r="A58" s="69" t="s">
        <v>123</v>
      </c>
      <c r="B58" s="70" t="s">
        <v>124</v>
      </c>
      <c r="C58" s="71" t="s">
        <v>65</v>
      </c>
      <c r="D58" s="39">
        <v>3</v>
      </c>
      <c r="E58" s="86" t="e">
        <f t="shared" ref="E58" si="40">(ROUNDUP(($D$12/$D$13*D58)/100,0))</f>
        <v>#VALUE!</v>
      </c>
      <c r="F58" s="38">
        <v>5.6</v>
      </c>
      <c r="G58" s="8"/>
      <c r="H58" s="28" t="e">
        <f t="shared" ref="H58" si="41">IF(AND(E58="",G58&lt;&gt;""),"Erreur",(F58*G58))</f>
        <v>#VALUE!</v>
      </c>
    </row>
    <row r="59" spans="1:8" ht="36" customHeight="1">
      <c r="A59" s="69" t="s">
        <v>68</v>
      </c>
      <c r="B59" s="70" t="s">
        <v>114</v>
      </c>
      <c r="C59" s="71" t="s">
        <v>65</v>
      </c>
      <c r="D59" s="39">
        <v>3</v>
      </c>
      <c r="E59" s="80" t="e">
        <f t="shared" ref="E59" si="42">(ROUNDUP(($D$12/$D$13*D59)/100,0))</f>
        <v>#VALUE!</v>
      </c>
      <c r="F59" s="38">
        <v>12</v>
      </c>
      <c r="G59" s="8"/>
      <c r="H59" s="28" t="e">
        <f t="shared" ref="H59" si="43">IF(AND(E59="",G59&lt;&gt;""),"Erreur",(F59*G59))</f>
        <v>#VALUE!</v>
      </c>
    </row>
    <row r="60" spans="1:8" ht="36" customHeight="1">
      <c r="A60" s="69" t="s">
        <v>76</v>
      </c>
      <c r="B60" s="70" t="s">
        <v>113</v>
      </c>
      <c r="C60" s="71" t="s">
        <v>65</v>
      </c>
      <c r="D60" s="39">
        <v>15</v>
      </c>
      <c r="E60" s="77" t="e">
        <f t="shared" ref="E60" si="44">(ROUNDUP(($D$12/$D$13*D60)/100,0))</f>
        <v>#VALUE!</v>
      </c>
      <c r="F60" s="38">
        <v>2.7</v>
      </c>
      <c r="G60" s="8"/>
      <c r="H60" s="28" t="e">
        <f t="shared" ref="H60" si="45">IF(AND(E60="",G60&lt;&gt;""),"Erreur",(F60*G60))</f>
        <v>#VALUE!</v>
      </c>
    </row>
    <row r="61" spans="1:8" ht="36" customHeight="1">
      <c r="A61" s="69" t="s">
        <v>93</v>
      </c>
      <c r="B61" s="70" t="s">
        <v>94</v>
      </c>
      <c r="C61" s="71" t="s">
        <v>65</v>
      </c>
      <c r="D61" s="39">
        <v>5</v>
      </c>
      <c r="E61" s="77" t="e">
        <f>(ROUNDUP(($D$12/$D$13*D61)/100,0))</f>
        <v>#VALUE!</v>
      </c>
      <c r="F61" s="38">
        <v>0.3</v>
      </c>
      <c r="G61" s="8"/>
      <c r="H61" s="28" t="e">
        <f>IF(AND(E61="",G61&lt;&gt;""),"Erreur",(F61*G61))</f>
        <v>#VALUE!</v>
      </c>
    </row>
    <row r="62" spans="1:8" ht="36" customHeight="1">
      <c r="A62" s="69" t="s">
        <v>93</v>
      </c>
      <c r="B62" s="70" t="s">
        <v>95</v>
      </c>
      <c r="C62" s="71" t="s">
        <v>65</v>
      </c>
      <c r="D62" s="39">
        <v>5</v>
      </c>
      <c r="E62" s="77" t="e">
        <f>(ROUNDUP(($D$12/$D$13*D62)/100,0))</f>
        <v>#VALUE!</v>
      </c>
      <c r="F62" s="38">
        <v>3</v>
      </c>
      <c r="G62" s="8"/>
      <c r="H62" s="28" t="e">
        <f>IF(AND(E62="",G62&lt;&gt;""),"Erreur",(F62*G62))</f>
        <v>#VALUE!</v>
      </c>
    </row>
    <row r="63" spans="1:8" ht="36" customHeight="1">
      <c r="A63" s="69" t="s">
        <v>93</v>
      </c>
      <c r="B63" s="70" t="s">
        <v>96</v>
      </c>
      <c r="C63" s="71" t="s">
        <v>65</v>
      </c>
      <c r="D63" s="39">
        <v>5</v>
      </c>
      <c r="E63" s="77" t="e">
        <f>(ROUNDUP(($D$12/$D$13*D63)/100,0))</f>
        <v>#VALUE!</v>
      </c>
      <c r="F63" s="38">
        <v>0.8</v>
      </c>
      <c r="G63" s="8"/>
      <c r="H63" s="28" t="e">
        <f>IF(AND(E63="",G63&lt;&gt;""),"Erreur",(F63*G63))</f>
        <v>#VALUE!</v>
      </c>
    </row>
    <row r="64" spans="1:8" ht="36" customHeight="1">
      <c r="A64" s="69" t="s">
        <v>144</v>
      </c>
      <c r="B64" s="70" t="s">
        <v>145</v>
      </c>
      <c r="C64" s="71" t="s">
        <v>65</v>
      </c>
      <c r="D64" s="39">
        <v>5</v>
      </c>
      <c r="E64" s="114" t="e">
        <f t="shared" ref="E64" si="46">(ROUNDUP(($D$12/$D$13*D64)/100,0))</f>
        <v>#VALUE!</v>
      </c>
      <c r="F64" s="38">
        <v>6</v>
      </c>
      <c r="G64" s="8"/>
      <c r="H64" s="28" t="e">
        <f t="shared" ref="H64" si="47">IF(AND(E64="",G64&lt;&gt;""),"Erreur",(F64*G64))</f>
        <v>#VALUE!</v>
      </c>
    </row>
    <row r="65" spans="1:254" ht="36" customHeight="1">
      <c r="A65" s="69" t="s">
        <v>84</v>
      </c>
      <c r="B65" s="70" t="s">
        <v>85</v>
      </c>
      <c r="C65" s="71" t="s">
        <v>65</v>
      </c>
      <c r="D65" s="39">
        <v>25</v>
      </c>
      <c r="E65" s="77" t="e">
        <f t="shared" ref="E65" si="48">(ROUNDUP(($D$12/$D$13*D65)/100,0))</f>
        <v>#VALUE!</v>
      </c>
      <c r="F65" s="38">
        <v>12</v>
      </c>
      <c r="G65" s="8"/>
      <c r="H65" s="28" t="e">
        <f t="shared" ref="H65" si="49">IF(AND(E65="",G65&lt;&gt;""),"Erreur",(F65*G65))</f>
        <v>#VALUE!</v>
      </c>
    </row>
    <row r="66" spans="1:254" ht="32.25" customHeight="1">
      <c r="A66" s="64" t="s">
        <v>50</v>
      </c>
      <c r="B66" s="68"/>
      <c r="C66" s="65"/>
      <c r="D66" s="65"/>
      <c r="E66" s="65"/>
      <c r="F66" s="66"/>
      <c r="G66" s="65"/>
      <c r="H66" s="67"/>
      <c r="I66" s="63" t="e">
        <f>H67+H68+H69+H72+H73</f>
        <v>#N/A</v>
      </c>
      <c r="J66" s="63"/>
    </row>
    <row r="67" spans="1:254" ht="15.75" thickBot="1"/>
    <row r="68" spans="1:254" s="14" customFormat="1" ht="21" customHeight="1" thickTop="1" thickBot="1">
      <c r="A68" s="131" t="s">
        <v>34</v>
      </c>
      <c r="B68" s="131"/>
      <c r="C68" s="131"/>
      <c r="D68" s="131"/>
      <c r="E68" s="131"/>
      <c r="F68" s="131"/>
      <c r="G68" s="132"/>
      <c r="H68" s="43" t="e">
        <f>SUM(H19:H65)</f>
        <v>#N/A</v>
      </c>
      <c r="I68" s="44"/>
      <c r="J68" s="44"/>
    </row>
    <row r="69" spans="1:254" s="14" customFormat="1" ht="15.75" thickTop="1" thickBot="1">
      <c r="A69" s="9"/>
      <c r="B69" s="124" t="s">
        <v>24</v>
      </c>
      <c r="C69" s="124"/>
      <c r="D69" s="124"/>
      <c r="E69" s="124"/>
      <c r="F69" s="124"/>
      <c r="G69" s="125"/>
      <c r="H69" s="45" t="s">
        <v>25</v>
      </c>
    </row>
    <row r="70" spans="1:254" s="14" customFormat="1" ht="7.5" customHeight="1" thickTop="1" thickBot="1">
      <c r="A70" s="9"/>
      <c r="B70" s="10"/>
      <c r="C70" s="10"/>
      <c r="D70" s="10"/>
      <c r="E70" s="11"/>
      <c r="F70" s="12"/>
      <c r="G70" s="10"/>
      <c r="H70" s="46"/>
    </row>
    <row r="71" spans="1:254" s="48" customFormat="1" ht="26.25" customHeight="1">
      <c r="A71" s="47" t="s">
        <v>31</v>
      </c>
      <c r="B71" s="14"/>
      <c r="C71" s="14"/>
      <c r="D71" s="121" t="s">
        <v>37</v>
      </c>
      <c r="E71" s="122"/>
      <c r="F71" s="122"/>
      <c r="G71" s="122"/>
      <c r="H71" s="123"/>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row>
    <row r="72" spans="1:254" s="48" customFormat="1" ht="57.75" customHeight="1" thickBot="1">
      <c r="A72" s="49" t="s">
        <v>30</v>
      </c>
      <c r="B72" s="50"/>
      <c r="C72" s="50"/>
      <c r="D72" s="118"/>
      <c r="E72" s="119"/>
      <c r="F72" s="119"/>
      <c r="G72" s="119"/>
      <c r="H72" s="120"/>
      <c r="I72" s="51"/>
      <c r="J72" s="51"/>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row>
    <row r="73" spans="1:254" s="14" customFormat="1" ht="14.25">
      <c r="A73" s="52"/>
      <c r="E73" s="53"/>
      <c r="F73" s="54"/>
      <c r="H73" s="55"/>
    </row>
    <row r="77" spans="1:254" ht="16.5" hidden="1" customHeight="1"/>
    <row r="78" spans="1:254" hidden="1">
      <c r="A78" s="4">
        <v>1</v>
      </c>
      <c r="B78" s="4">
        <v>2</v>
      </c>
      <c r="C78" s="4">
        <v>3</v>
      </c>
      <c r="D78" s="4">
        <v>4</v>
      </c>
      <c r="E78" s="22">
        <v>5</v>
      </c>
      <c r="F78" s="24">
        <v>6</v>
      </c>
      <c r="G78" s="34"/>
      <c r="H78" s="34"/>
    </row>
    <row r="79" spans="1:254" ht="51.75" hidden="1">
      <c r="A79" s="5" t="s">
        <v>1</v>
      </c>
      <c r="B79" s="21" t="s">
        <v>99</v>
      </c>
      <c r="C79" s="5" t="s">
        <v>100</v>
      </c>
      <c r="D79" s="5" t="s">
        <v>101</v>
      </c>
      <c r="E79" s="23" t="s">
        <v>4</v>
      </c>
      <c r="F79" s="25" t="s">
        <v>5</v>
      </c>
      <c r="H79" s="15"/>
    </row>
    <row r="80" spans="1:254" hidden="1">
      <c r="A80" s="4">
        <v>1130000</v>
      </c>
      <c r="B80" s="6" t="s">
        <v>6</v>
      </c>
      <c r="C80" s="4">
        <v>100</v>
      </c>
      <c r="D80" s="4">
        <v>1</v>
      </c>
      <c r="E80" s="22">
        <v>3</v>
      </c>
      <c r="F80" s="26" t="s">
        <v>48</v>
      </c>
      <c r="H80" s="15"/>
    </row>
    <row r="81" spans="1:8" hidden="1">
      <c r="A81" s="4">
        <v>1130001</v>
      </c>
      <c r="B81" s="6" t="s">
        <v>8</v>
      </c>
      <c r="C81" s="4">
        <v>100</v>
      </c>
      <c r="D81" s="4">
        <v>1</v>
      </c>
      <c r="E81" s="22">
        <v>1</v>
      </c>
      <c r="F81" s="26" t="s">
        <v>8</v>
      </c>
      <c r="H81" s="15"/>
    </row>
    <row r="82" spans="1:8" hidden="1">
      <c r="A82" s="4">
        <v>1130002</v>
      </c>
      <c r="B82" s="6" t="s">
        <v>39</v>
      </c>
      <c r="C82" s="4">
        <f>SUM(C85:C105)</f>
        <v>4150</v>
      </c>
      <c r="D82" s="4">
        <v>1</v>
      </c>
      <c r="E82" s="22">
        <v>1</v>
      </c>
      <c r="F82" s="26" t="s">
        <v>9</v>
      </c>
      <c r="H82" s="15"/>
    </row>
    <row r="83" spans="1:8" hidden="1">
      <c r="A83" s="4">
        <v>1130003</v>
      </c>
      <c r="B83" s="6" t="s">
        <v>10</v>
      </c>
      <c r="C83" s="4">
        <v>100</v>
      </c>
      <c r="D83" s="4">
        <v>1</v>
      </c>
      <c r="E83" s="22">
        <v>2</v>
      </c>
      <c r="F83" s="26" t="s">
        <v>10</v>
      </c>
      <c r="H83" s="15"/>
    </row>
    <row r="84" spans="1:8" hidden="1">
      <c r="A84" s="4">
        <v>1130004</v>
      </c>
      <c r="B84" s="6" t="s">
        <v>40</v>
      </c>
      <c r="C84" s="4">
        <v>375</v>
      </c>
      <c r="D84" s="4">
        <v>1</v>
      </c>
      <c r="E84" s="22">
        <v>2</v>
      </c>
      <c r="F84" s="26" t="s">
        <v>11</v>
      </c>
      <c r="H84" s="15"/>
    </row>
    <row r="85" spans="1:8" hidden="1">
      <c r="A85" s="4">
        <v>1130046</v>
      </c>
      <c r="B85" s="6" t="s">
        <v>12</v>
      </c>
      <c r="C85" s="4">
        <v>270</v>
      </c>
      <c r="D85" s="4">
        <v>1</v>
      </c>
      <c r="E85" s="22">
        <v>1</v>
      </c>
      <c r="F85" s="26" t="s">
        <v>13</v>
      </c>
      <c r="H85" s="15"/>
    </row>
    <row r="86" spans="1:8" hidden="1">
      <c r="A86" s="4">
        <v>1130056</v>
      </c>
      <c r="B86" s="6" t="s">
        <v>14</v>
      </c>
      <c r="C86" s="4">
        <v>575</v>
      </c>
      <c r="D86" s="4">
        <v>2</v>
      </c>
      <c r="E86" s="22">
        <v>1</v>
      </c>
      <c r="F86" s="26" t="s">
        <v>13</v>
      </c>
      <c r="H86" s="15"/>
    </row>
    <row r="87" spans="1:8" hidden="1">
      <c r="A87" s="4">
        <v>1130057</v>
      </c>
      <c r="B87" s="6" t="s">
        <v>61</v>
      </c>
      <c r="C87" s="4">
        <v>175</v>
      </c>
      <c r="D87" s="4">
        <v>1</v>
      </c>
      <c r="E87" s="22">
        <v>1</v>
      </c>
      <c r="F87" s="26" t="s">
        <v>13</v>
      </c>
      <c r="H87" s="15"/>
    </row>
    <row r="88" spans="1:8" hidden="1">
      <c r="A88" s="4">
        <v>1130080</v>
      </c>
      <c r="B88" s="6" t="s">
        <v>62</v>
      </c>
      <c r="C88" s="4">
        <v>340</v>
      </c>
      <c r="D88" s="4">
        <v>2</v>
      </c>
      <c r="E88" s="22">
        <v>1</v>
      </c>
      <c r="F88" s="26" t="s">
        <v>13</v>
      </c>
      <c r="H88" s="15"/>
    </row>
    <row r="89" spans="1:8" hidden="1">
      <c r="A89" s="4">
        <v>1130102</v>
      </c>
      <c r="B89" s="6" t="s">
        <v>52</v>
      </c>
      <c r="C89" s="4">
        <v>100</v>
      </c>
      <c r="D89" s="4">
        <v>1</v>
      </c>
      <c r="E89" s="22">
        <v>1</v>
      </c>
      <c r="F89" s="26" t="s">
        <v>13</v>
      </c>
      <c r="H89" s="15"/>
    </row>
    <row r="90" spans="1:8" hidden="1">
      <c r="A90" s="4">
        <v>1130104</v>
      </c>
      <c r="B90" s="6" t="s">
        <v>63</v>
      </c>
      <c r="C90" s="4">
        <v>500</v>
      </c>
      <c r="D90" s="4">
        <v>4</v>
      </c>
      <c r="E90" s="22">
        <v>1</v>
      </c>
      <c r="F90" s="26" t="s">
        <v>13</v>
      </c>
      <c r="H90" s="15"/>
    </row>
    <row r="91" spans="1:8" hidden="1">
      <c r="A91" s="4">
        <v>1130107</v>
      </c>
      <c r="B91" s="6" t="s">
        <v>53</v>
      </c>
      <c r="C91" s="4">
        <v>230</v>
      </c>
      <c r="D91" s="4">
        <v>1</v>
      </c>
      <c r="E91" s="22">
        <v>2</v>
      </c>
      <c r="F91" s="26" t="s">
        <v>15</v>
      </c>
      <c r="H91" s="15"/>
    </row>
    <row r="92" spans="1:8" hidden="1">
      <c r="A92" s="4">
        <v>1130111</v>
      </c>
      <c r="B92" s="6" t="s">
        <v>16</v>
      </c>
      <c r="C92" s="4">
        <v>90</v>
      </c>
      <c r="D92" s="4">
        <v>1</v>
      </c>
      <c r="E92" s="22">
        <v>1</v>
      </c>
      <c r="F92" s="26" t="s">
        <v>13</v>
      </c>
      <c r="H92" s="15"/>
    </row>
    <row r="93" spans="1:8" hidden="1">
      <c r="A93" s="4">
        <v>1130119</v>
      </c>
      <c r="B93" s="6" t="s">
        <v>54</v>
      </c>
      <c r="C93" s="4">
        <v>355</v>
      </c>
      <c r="D93" s="4">
        <v>2</v>
      </c>
      <c r="E93" s="22">
        <v>1</v>
      </c>
      <c r="F93" s="26" t="s">
        <v>13</v>
      </c>
      <c r="H93" s="15"/>
    </row>
    <row r="94" spans="1:8" hidden="1">
      <c r="A94" s="4">
        <v>1130147</v>
      </c>
      <c r="B94" s="6" t="s">
        <v>55</v>
      </c>
      <c r="C94" s="4">
        <v>350</v>
      </c>
      <c r="D94" s="4">
        <v>2</v>
      </c>
      <c r="E94" s="22">
        <v>2</v>
      </c>
      <c r="F94" s="26" t="s">
        <v>15</v>
      </c>
      <c r="H94" s="15"/>
    </row>
    <row r="95" spans="1:8" hidden="1">
      <c r="A95" s="4">
        <v>1130158</v>
      </c>
      <c r="B95" s="6" t="s">
        <v>122</v>
      </c>
      <c r="C95" s="4">
        <v>350</v>
      </c>
      <c r="D95" s="4">
        <v>3</v>
      </c>
      <c r="E95" s="22">
        <v>2</v>
      </c>
      <c r="F95" s="26" t="s">
        <v>15</v>
      </c>
      <c r="H95" s="15"/>
    </row>
    <row r="96" spans="1:8" hidden="1">
      <c r="A96" s="4">
        <v>1130173</v>
      </c>
      <c r="B96" s="6" t="s">
        <v>56</v>
      </c>
      <c r="C96" s="4">
        <v>150</v>
      </c>
      <c r="D96" s="4">
        <v>2</v>
      </c>
      <c r="E96" s="22">
        <v>2</v>
      </c>
      <c r="F96" s="26" t="s">
        <v>15</v>
      </c>
      <c r="H96" s="15"/>
    </row>
    <row r="97" spans="1:8" hidden="1">
      <c r="A97" s="4">
        <v>2130004</v>
      </c>
      <c r="B97" s="6" t="s">
        <v>45</v>
      </c>
      <c r="C97" s="4">
        <v>35</v>
      </c>
      <c r="D97" s="4">
        <v>1</v>
      </c>
      <c r="E97" s="22">
        <v>2</v>
      </c>
      <c r="F97" s="26" t="s">
        <v>15</v>
      </c>
      <c r="H97" s="15"/>
    </row>
    <row r="98" spans="1:8" hidden="1">
      <c r="A98" s="4">
        <v>2130008</v>
      </c>
      <c r="B98" s="6" t="s">
        <v>46</v>
      </c>
      <c r="C98" s="4">
        <v>80</v>
      </c>
      <c r="D98" s="4">
        <v>1</v>
      </c>
      <c r="E98" s="22">
        <v>1</v>
      </c>
      <c r="F98" s="26" t="s">
        <v>13</v>
      </c>
      <c r="H98" s="15"/>
    </row>
    <row r="99" spans="1:8" hidden="1">
      <c r="A99" s="4">
        <v>2130009</v>
      </c>
      <c r="B99" s="6" t="s">
        <v>57</v>
      </c>
      <c r="C99" s="4">
        <v>50</v>
      </c>
      <c r="D99" s="4">
        <v>1</v>
      </c>
      <c r="E99" s="22">
        <v>2</v>
      </c>
      <c r="F99" s="26" t="s">
        <v>15</v>
      </c>
      <c r="H99" s="15"/>
    </row>
    <row r="100" spans="1:8" hidden="1">
      <c r="A100" s="4">
        <v>2130010</v>
      </c>
      <c r="B100" s="6" t="s">
        <v>47</v>
      </c>
      <c r="C100" s="4">
        <v>60</v>
      </c>
      <c r="D100" s="4">
        <v>1</v>
      </c>
      <c r="E100" s="22">
        <v>2</v>
      </c>
      <c r="F100" s="26" t="s">
        <v>15</v>
      </c>
      <c r="H100" s="15"/>
    </row>
    <row r="101" spans="1:8" hidden="1">
      <c r="A101" s="4">
        <v>3130004</v>
      </c>
      <c r="B101" s="6" t="s">
        <v>17</v>
      </c>
      <c r="C101" s="4">
        <v>100</v>
      </c>
      <c r="D101" s="4">
        <v>1</v>
      </c>
      <c r="E101" s="22">
        <v>1</v>
      </c>
      <c r="F101" s="26" t="s">
        <v>13</v>
      </c>
      <c r="H101" s="15"/>
    </row>
    <row r="102" spans="1:8" hidden="1">
      <c r="A102" s="4">
        <v>3130009</v>
      </c>
      <c r="B102" s="6" t="s">
        <v>58</v>
      </c>
      <c r="C102" s="4">
        <v>80</v>
      </c>
      <c r="D102" s="4">
        <v>1</v>
      </c>
      <c r="E102" s="22">
        <v>1</v>
      </c>
      <c r="F102" s="26" t="s">
        <v>13</v>
      </c>
      <c r="H102" s="15"/>
    </row>
    <row r="103" spans="1:8" hidden="1">
      <c r="A103" s="4">
        <v>3130013</v>
      </c>
      <c r="B103" s="6" t="s">
        <v>59</v>
      </c>
      <c r="C103" s="4">
        <v>100</v>
      </c>
      <c r="D103" s="4">
        <v>1</v>
      </c>
      <c r="E103" s="22">
        <v>1</v>
      </c>
      <c r="F103" s="26" t="s">
        <v>13</v>
      </c>
      <c r="H103" s="15"/>
    </row>
    <row r="104" spans="1:8" hidden="1">
      <c r="A104" s="4">
        <v>3130018</v>
      </c>
      <c r="B104" s="6" t="s">
        <v>60</v>
      </c>
      <c r="C104" s="4">
        <v>80</v>
      </c>
      <c r="D104" s="4">
        <v>1</v>
      </c>
      <c r="E104" s="22">
        <v>1</v>
      </c>
      <c r="F104" s="26" t="s">
        <v>13</v>
      </c>
      <c r="H104" s="15"/>
    </row>
    <row r="105" spans="1:8" hidden="1">
      <c r="A105" s="4">
        <v>3130023</v>
      </c>
      <c r="B105" s="6" t="s">
        <v>49</v>
      </c>
      <c r="C105" s="4">
        <v>80</v>
      </c>
      <c r="D105" s="4">
        <v>1</v>
      </c>
      <c r="E105" s="22">
        <v>1</v>
      </c>
      <c r="F105" s="26" t="s">
        <v>13</v>
      </c>
      <c r="H105" s="15"/>
    </row>
    <row r="106" spans="1:8" hidden="1">
      <c r="A106" s="7"/>
      <c r="B106" s="7"/>
      <c r="C106" s="7"/>
      <c r="D106" s="7"/>
      <c r="E106" s="7"/>
      <c r="F106" s="7"/>
      <c r="G106" s="7"/>
    </row>
    <row r="107" spans="1:8" hidden="1">
      <c r="A107" s="7"/>
      <c r="B107" s="7"/>
      <c r="C107" s="7"/>
      <c r="D107" s="7"/>
      <c r="E107" s="35"/>
      <c r="F107" s="7"/>
    </row>
  </sheetData>
  <sheetProtection password="DD5F" sheet="1" objects="1" scenarios="1" selectLockedCells="1"/>
  <mergeCells count="24">
    <mergeCell ref="K16:O17"/>
    <mergeCell ref="A1:H1"/>
    <mergeCell ref="A2:H2"/>
    <mergeCell ref="A3:H3"/>
    <mergeCell ref="A4:H4"/>
    <mergeCell ref="A5:H5"/>
    <mergeCell ref="A6:H6"/>
    <mergeCell ref="A15:H15"/>
    <mergeCell ref="B13:C13"/>
    <mergeCell ref="B11:C11"/>
    <mergeCell ref="A16:B16"/>
    <mergeCell ref="A7:H7"/>
    <mergeCell ref="A8:H8"/>
    <mergeCell ref="D16:F16"/>
    <mergeCell ref="D72:H72"/>
    <mergeCell ref="D71:H71"/>
    <mergeCell ref="B69:G69"/>
    <mergeCell ref="B14:C14"/>
    <mergeCell ref="D9:H9"/>
    <mergeCell ref="B12:C12"/>
    <mergeCell ref="A68:G68"/>
    <mergeCell ref="D11:H11"/>
    <mergeCell ref="D14:H14"/>
    <mergeCell ref="G16:H16"/>
  </mergeCells>
  <conditionalFormatting sqref="H18:H65">
    <cfRule type="cellIs" dxfId="0" priority="40" stopIfTrue="1" operator="greaterThan">
      <formula>(F18*E18)</formula>
    </cfRule>
  </conditionalFormatting>
  <dataValidations count="3">
    <dataValidation type="whole" operator="lessThanOrEqual" allowBlank="1" showInputMessage="1" showErrorMessage="1" sqref="G61">
      <formula1>5</formula1>
    </dataValidation>
    <dataValidation type="date" operator="greaterThanOrEqual" showInputMessage="1" showErrorMessage="1" errorTitle="Le jour que vous souhaitez venir" error="Le format demandé est : jj/mm/aaaa&#10;&#10;Le bon de commande doit nous parvenir au minimum 2 jours avant la distribution.&#10;En conséquence, vous ne pouvez pas saisir la date de demain !" sqref="D14:H14">
      <formula1>TODAY()+3</formula1>
    </dataValidation>
    <dataValidation allowBlank="1" showErrorMessage="1" promptTitle="Nom de l'association" prompt="Veuillez saisir le nom de votre association" sqref="D12:D13 D10">
      <formula1>0</formula1>
      <formula2>0</formula2>
    </dataValidation>
  </dataValidations>
  <pageMargins left="0.43307086614173229" right="0.35433070866141736" top="0.31496062992125984" bottom="0.47244094488188981" header="0.19685039370078741" footer="0.31496062992125984"/>
  <pageSetup paperSize="9" scale="75" fitToHeight="3" orientation="portrait" horizontalDpi="4294967293" r:id="rId1"/>
  <headerFooter>
    <oddFooter>&amp;CBDC ST ANDIOL&amp;RPage &amp;P de &amp;N</oddFooter>
  </headerFooter>
  <drawing r:id="rId2"/>
</worksheet>
</file>

<file path=xl/worksheets/sheet2.xml><?xml version="1.0" encoding="utf-8"?>
<worksheet xmlns="http://schemas.openxmlformats.org/spreadsheetml/2006/main" xmlns:r="http://schemas.openxmlformats.org/officeDocument/2006/relationships">
  <dimension ref="B1:I13"/>
  <sheetViews>
    <sheetView tabSelected="1" workbookViewId="0">
      <selection activeCell="B12" sqref="B12:I12"/>
    </sheetView>
  </sheetViews>
  <sheetFormatPr baseColWidth="10" defaultRowHeight="15"/>
  <cols>
    <col min="1" max="1" width="2.28515625" style="90" customWidth="1"/>
    <col min="2" max="9" width="19.28515625" style="90" customWidth="1"/>
    <col min="10" max="16384" width="11.42578125" style="90"/>
  </cols>
  <sheetData>
    <row r="1" spans="2:9">
      <c r="B1" s="91" t="s">
        <v>28</v>
      </c>
      <c r="C1" s="92"/>
      <c r="D1" s="92"/>
      <c r="E1" s="92"/>
      <c r="F1" s="92"/>
      <c r="G1" s="92"/>
      <c r="H1" s="92"/>
      <c r="I1" s="93"/>
    </row>
    <row r="2" spans="2:9">
      <c r="B2" s="94" t="s">
        <v>26</v>
      </c>
      <c r="C2" s="95"/>
      <c r="D2" s="95"/>
      <c r="E2" s="95"/>
      <c r="F2" s="95"/>
      <c r="G2" s="95"/>
      <c r="H2" s="95"/>
      <c r="I2" s="96"/>
    </row>
    <row r="3" spans="2:9">
      <c r="B3" s="94" t="s">
        <v>27</v>
      </c>
      <c r="C3" s="95"/>
      <c r="D3" s="95"/>
      <c r="E3" s="95"/>
      <c r="F3" s="95"/>
      <c r="G3" s="95"/>
      <c r="H3" s="95"/>
      <c r="I3" s="96"/>
    </row>
    <row r="4" spans="2:9">
      <c r="B4" s="97" t="s">
        <v>29</v>
      </c>
      <c r="C4" s="98"/>
      <c r="D4" s="98"/>
      <c r="E4" s="98"/>
      <c r="F4" s="98"/>
      <c r="G4" s="98"/>
      <c r="H4" s="98"/>
      <c r="I4" s="99"/>
    </row>
    <row r="5" spans="2:9" ht="23.25">
      <c r="B5" s="100" t="s">
        <v>33</v>
      </c>
      <c r="C5" s="101"/>
      <c r="D5" s="101"/>
      <c r="E5" s="101"/>
      <c r="F5" s="101"/>
      <c r="G5" s="101"/>
      <c r="H5" s="101"/>
      <c r="I5" s="102"/>
    </row>
    <row r="6" spans="2:9" ht="18">
      <c r="B6" s="103" t="s">
        <v>22</v>
      </c>
      <c r="C6" s="104"/>
      <c r="D6" s="104"/>
      <c r="E6" s="104"/>
      <c r="F6" s="104"/>
      <c r="G6" s="104"/>
      <c r="H6" s="104"/>
      <c r="I6" s="105"/>
    </row>
    <row r="7" spans="2:9" ht="25.5">
      <c r="B7" s="106" t="s">
        <v>32</v>
      </c>
      <c r="C7" s="107"/>
      <c r="D7" s="107"/>
      <c r="E7" s="107"/>
      <c r="F7" s="107"/>
      <c r="G7" s="107"/>
      <c r="H7" s="107"/>
      <c r="I7" s="108"/>
    </row>
    <row r="8" spans="2:9" ht="18.75" thickBot="1">
      <c r="B8" s="109" t="s">
        <v>23</v>
      </c>
      <c r="C8" s="110"/>
      <c r="D8" s="110"/>
      <c r="E8" s="110"/>
      <c r="F8" s="110"/>
      <c r="G8" s="110"/>
      <c r="H8" s="110"/>
      <c r="I8" s="111"/>
    </row>
    <row r="9" spans="2:9" ht="36">
      <c r="B9" s="112" t="s">
        <v>139</v>
      </c>
    </row>
    <row r="10" spans="2:9" ht="33.75">
      <c r="B10" s="170" t="s">
        <v>149</v>
      </c>
      <c r="C10" s="170"/>
      <c r="D10" s="170"/>
      <c r="E10" s="170"/>
      <c r="F10" s="170"/>
      <c r="G10" s="170"/>
      <c r="H10" s="170"/>
      <c r="I10" s="170"/>
    </row>
    <row r="11" spans="2:9" ht="15.75" thickBot="1"/>
    <row r="12" spans="2:9" s="112" customFormat="1" ht="150.75" customHeight="1" thickTop="1" thickBot="1">
      <c r="B12" s="167" t="s">
        <v>140</v>
      </c>
      <c r="C12" s="168"/>
      <c r="D12" s="168"/>
      <c r="E12" s="168"/>
      <c r="F12" s="168"/>
      <c r="G12" s="168"/>
      <c r="H12" s="168"/>
      <c r="I12" s="169"/>
    </row>
    <row r="13" spans="2:9" ht="15.75" thickTop="1"/>
  </sheetData>
  <sheetProtection password="DD5F" sheet="1" objects="1" scenarios="1"/>
  <mergeCells count="2">
    <mergeCell ref="B12:I12"/>
    <mergeCell ref="B10: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BDC</vt:lpstr>
      <vt:lpstr>Info</vt:lpstr>
      <vt:lpstr>base</vt:lpstr>
      <vt:lpstr>base1</vt:lpstr>
      <vt:lpstr>BDC!Impression_des_titres</vt:lpstr>
      <vt:lpstr>BDC!Zone_d_impression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BA13</dc:creator>
  <cp:lastModifiedBy>conta</cp:lastModifiedBy>
  <cp:lastPrinted>2021-02-16T09:43:49Z</cp:lastPrinted>
  <dcterms:created xsi:type="dcterms:W3CDTF">2015-10-06T05:37:05Z</dcterms:created>
  <dcterms:modified xsi:type="dcterms:W3CDTF">2021-06-09T07:53:13Z</dcterms:modified>
</cp:coreProperties>
</file>